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95" windowHeight="9390" activeTab="0"/>
  </bookViews>
  <sheets>
    <sheet name="記録用紙" sheetId="1" r:id="rId1"/>
    <sheet name="F-SDA" sheetId="2" r:id="rId2"/>
    <sheet name="F-SDB" sheetId="3" r:id="rId3"/>
    <sheet name="F-MDD" sheetId="4" r:id="rId4"/>
    <sheet name="F-HD" sheetId="5" r:id="rId5"/>
    <sheet name="F-JDA" sheetId="6" r:id="rId6"/>
    <sheet name="F-JDB" sheetId="7" r:id="rId7"/>
    <sheet name="F-TDA" sheetId="8" r:id="rId8"/>
    <sheet name="F-TDB" sheetId="9" r:id="rId9"/>
    <sheet name="MR" sheetId="10" r:id="rId10"/>
  </sheets>
  <externalReferences>
    <externalReference r:id="rId13"/>
  </externalReferences>
  <definedNames>
    <definedName name="_xlfn.IFERROR" hidden="1">#NAME?</definedName>
    <definedName name="ﾀｲﾄﾙ行">'F-SDB'!$B$1:$IM$5</definedName>
    <definedName name="ﾀｲﾄﾙ行(2)">'F-MDD'!$B$1:$S$5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<sst xmlns="http://schemas.openxmlformats.org/spreadsheetml/2006/main" count="1026" uniqueCount="615">
  <si>
    <r>
      <rPr>
        <i/>
        <sz val="10"/>
        <rFont val="ＭＳ ゴシック"/>
        <family val="3"/>
      </rPr>
      <t>女子スプリントデュアスロンＡ</t>
    </r>
  </si>
  <si>
    <t>１００ｍ</t>
  </si>
  <si>
    <t>２００ｍ</t>
  </si>
  <si>
    <t>No.</t>
  </si>
  <si>
    <t>氏名</t>
  </si>
  <si>
    <t>学年</t>
  </si>
  <si>
    <t>所属</t>
  </si>
  <si>
    <t>合計</t>
  </si>
  <si>
    <t>組</t>
  </si>
  <si>
    <t>ﾚｰﾝ</t>
  </si>
  <si>
    <t>記録</t>
  </si>
  <si>
    <t>風力</t>
  </si>
  <si>
    <t>得点</t>
  </si>
  <si>
    <t>順位</t>
  </si>
  <si>
    <t>中谷　侑良莉</t>
  </si>
  <si>
    <t>NISHINO Himari</t>
  </si>
  <si>
    <t>石川･橋 立 中</t>
  </si>
  <si>
    <t>藤本　みのり</t>
  </si>
  <si>
    <t>Hujimoto minori</t>
  </si>
  <si>
    <t>石川･丸 内 中</t>
  </si>
  <si>
    <t>木戸　　咲衣</t>
  </si>
  <si>
    <t>Kido Sae</t>
  </si>
  <si>
    <t>石川･南 部 中</t>
  </si>
  <si>
    <t>秋友　　優花</t>
  </si>
  <si>
    <t>AKITOMO Yuuk</t>
  </si>
  <si>
    <t>森川　　芽衣</t>
  </si>
  <si>
    <t>Morikawa Mei</t>
  </si>
  <si>
    <t>福井･上 中 中</t>
  </si>
  <si>
    <t>小森　　夢衣</t>
  </si>
  <si>
    <t>Komori Yui</t>
  </si>
  <si>
    <t>小寺　　彩貴</t>
  </si>
  <si>
    <t>KODERA Saki</t>
  </si>
  <si>
    <t>石川･光 野 中</t>
  </si>
  <si>
    <t>田中　　詩乃</t>
  </si>
  <si>
    <t>Tanaka utano</t>
  </si>
  <si>
    <t>米田　　侑月</t>
  </si>
  <si>
    <t>Yoneda yuzuki</t>
  </si>
  <si>
    <t>横山　　実咲</t>
  </si>
  <si>
    <t>YOKOYAMA Misa</t>
  </si>
  <si>
    <t>橋本　　悠生</t>
  </si>
  <si>
    <t>HASHIMOTO Yui</t>
  </si>
  <si>
    <t>乾　　　心愛</t>
  </si>
  <si>
    <t>Inui Kokona</t>
  </si>
  <si>
    <t>前田　　帆乃</t>
  </si>
  <si>
    <t>Maeda hono</t>
  </si>
  <si>
    <t>山本　　萠奈</t>
  </si>
  <si>
    <t>YAMAMOTO Mona</t>
  </si>
  <si>
    <t>村田　　夏希</t>
  </si>
  <si>
    <t>MURATA　Natsuki</t>
  </si>
  <si>
    <t>石川･松 東 中</t>
  </si>
  <si>
    <t>稲葉　かりん</t>
  </si>
  <si>
    <t>INABA Karin</t>
  </si>
  <si>
    <t>石川･緑　　中</t>
  </si>
  <si>
    <t>中嶋　　雪音</t>
  </si>
  <si>
    <t>NAKAJIMA Yukine</t>
  </si>
  <si>
    <t>石川･根 上 中</t>
  </si>
  <si>
    <t>畑木　　暖乃</t>
  </si>
  <si>
    <t>HATAKI Nono</t>
  </si>
  <si>
    <t>田出　　朱里</t>
  </si>
  <si>
    <t>TADE Syuri</t>
  </si>
  <si>
    <t>小寺　　友葉</t>
  </si>
  <si>
    <t>KODERA Tomoha</t>
  </si>
  <si>
    <t>西野　日麻里</t>
  </si>
  <si>
    <t>NAKAYA Yurari</t>
  </si>
  <si>
    <t>北野　　来実</t>
  </si>
  <si>
    <t>Kitano kurumi</t>
  </si>
  <si>
    <t>深田　　　零</t>
  </si>
  <si>
    <t>FUKADA　Rei</t>
  </si>
  <si>
    <t>石川･SPIRIT</t>
  </si>
  <si>
    <t>佐藤　　有華</t>
  </si>
  <si>
    <t>SATOU Yuka</t>
  </si>
  <si>
    <t>石川･小松大谷高</t>
  </si>
  <si>
    <t>西田　友里恵</t>
  </si>
  <si>
    <t>NISHITA Yurie</t>
  </si>
  <si>
    <t>石川･金沢伏見高</t>
  </si>
  <si>
    <t>木村　　美空</t>
  </si>
  <si>
    <t>富山･富山商高</t>
  </si>
  <si>
    <t>﨑本　　沙良</t>
  </si>
  <si>
    <t>SAKIMOTO Sara</t>
  </si>
  <si>
    <t>石川･金沢学院高</t>
  </si>
  <si>
    <t>山元　はるか</t>
  </si>
  <si>
    <t>YAMAMOTO　HARUKA</t>
  </si>
  <si>
    <t>石川･小松商高</t>
  </si>
  <si>
    <t>大森　　美憂</t>
  </si>
  <si>
    <t>山森　　奏奈</t>
  </si>
  <si>
    <t>YAMAMORI Kana</t>
  </si>
  <si>
    <t>石川･金沢泉丘高</t>
  </si>
  <si>
    <t>源　　　紫苑</t>
  </si>
  <si>
    <t>MINAMOTO　SHION</t>
  </si>
  <si>
    <t>岡田　　　凛</t>
  </si>
  <si>
    <t>OKADA Rin</t>
  </si>
  <si>
    <t>九谷　　美桜</t>
  </si>
  <si>
    <t>KUTANI Miou</t>
  </si>
  <si>
    <t>間曽　なつみ</t>
  </si>
  <si>
    <t>MASO Natsumi</t>
  </si>
  <si>
    <t>坂本　　　叶</t>
  </si>
  <si>
    <t>SAKAMOTO Kanau</t>
  </si>
  <si>
    <t>英　　　梨桜</t>
  </si>
  <si>
    <t>ANATA Rio</t>
  </si>
  <si>
    <t>石川･金沢辰巳丘高</t>
  </si>
  <si>
    <t>諸田　小百合</t>
  </si>
  <si>
    <t>MORODA Sayuri</t>
  </si>
  <si>
    <t>明正　　真緒</t>
  </si>
  <si>
    <t>MYOUSYO Mao</t>
  </si>
  <si>
    <t>森田　はるか</t>
  </si>
  <si>
    <t>MORITA Haruka</t>
  </si>
  <si>
    <t>石川･石川高専</t>
  </si>
  <si>
    <t>高見　　真由</t>
  </si>
  <si>
    <t>TAKAMI Mayu</t>
  </si>
  <si>
    <t>石川･金沢二水高</t>
  </si>
  <si>
    <t>亀田　　早彩</t>
  </si>
  <si>
    <t>Kameda Saaya</t>
  </si>
  <si>
    <t>石川･金 沢 大</t>
  </si>
  <si>
    <r>
      <rPr>
        <i/>
        <sz val="10"/>
        <rFont val="ＭＳ ゴシック"/>
        <family val="3"/>
      </rPr>
      <t>女子スプリントデュアスロンＢ</t>
    </r>
  </si>
  <si>
    <t>４００ｍ</t>
  </si>
  <si>
    <t>池田　　妃那</t>
  </si>
  <si>
    <t>Ikeda Hina</t>
  </si>
  <si>
    <t>石川･金沢市工高</t>
  </si>
  <si>
    <t>出口　萌々瑚</t>
  </si>
  <si>
    <t>DEGUCHI Momoko</t>
  </si>
  <si>
    <t>石川･小 松 高</t>
  </si>
  <si>
    <t>石原　　瑠菜</t>
  </si>
  <si>
    <t>ISHIHARA RUNA</t>
  </si>
  <si>
    <t>吉村　　千穂</t>
  </si>
  <si>
    <t>YOSHIMURA Chiho</t>
  </si>
  <si>
    <t>畑本　　千尋</t>
  </si>
  <si>
    <t>HATAMOTO　CHIHIRO</t>
  </si>
  <si>
    <t>石山　　琴美</t>
  </si>
  <si>
    <t>ISHIYAMA Kotomi</t>
  </si>
  <si>
    <t>今村　　咲耶</t>
  </si>
  <si>
    <t>IMAMURA Saya</t>
  </si>
  <si>
    <t>上田　　芽生</t>
  </si>
  <si>
    <t>石原　　妃菜</t>
  </si>
  <si>
    <t>ISHIHARA HINA</t>
  </si>
  <si>
    <t>原田　みの里</t>
  </si>
  <si>
    <t>HARADA　MINORI</t>
  </si>
  <si>
    <t>山禄　　夏美</t>
  </si>
  <si>
    <t>SANROKU Natsumi</t>
  </si>
  <si>
    <r>
      <rPr>
        <i/>
        <sz val="10"/>
        <rFont val="ＭＳ ゴシック"/>
        <family val="3"/>
      </rPr>
      <t>女子ミドルディスタンスデュアスロン</t>
    </r>
  </si>
  <si>
    <t>８００ｍ</t>
  </si>
  <si>
    <t>１５００ｍ</t>
  </si>
  <si>
    <t>合計得点</t>
  </si>
  <si>
    <t>中島　穂乃花</t>
  </si>
  <si>
    <r>
      <rPr>
        <sz val="7.95"/>
        <rFont val="ＭＳ 明朝"/>
        <family val="1"/>
      </rPr>
      <t>NAKASHIMA Honoka</t>
    </r>
  </si>
  <si>
    <t>関　　ひかり</t>
  </si>
  <si>
    <r>
      <rPr>
        <sz val="7.95"/>
        <rFont val="ＭＳ 明朝"/>
        <family val="1"/>
      </rPr>
      <t>SEKI Hikari</t>
    </r>
  </si>
  <si>
    <t>伊藤　はゆる</t>
  </si>
  <si>
    <r>
      <rPr>
        <sz val="7.95"/>
        <rFont val="ＭＳ 明朝"/>
        <family val="1"/>
      </rPr>
      <t>ITO Hayuru</t>
    </r>
  </si>
  <si>
    <t>川崎　　千珠</t>
  </si>
  <si>
    <r>
      <rPr>
        <sz val="7.95"/>
        <rFont val="ＭＳ 明朝"/>
        <family val="1"/>
      </rPr>
      <t>Kawasaki tizu</t>
    </r>
  </si>
  <si>
    <t>池永　紗貴乃</t>
  </si>
  <si>
    <r>
      <rPr>
        <sz val="7.95"/>
        <rFont val="ＭＳ 明朝"/>
        <family val="1"/>
      </rPr>
      <t>IKENAGA Sakino</t>
    </r>
  </si>
  <si>
    <t>ブラウン英美</t>
  </si>
  <si>
    <r>
      <rPr>
        <sz val="7.95"/>
        <rFont val="ＭＳ 明朝"/>
        <family val="1"/>
      </rPr>
      <t>BROWN Amy</t>
    </r>
  </si>
  <si>
    <t>庄田　　愛実</t>
  </si>
  <si>
    <r>
      <rPr>
        <sz val="7.95"/>
        <rFont val="ＭＳ 明朝"/>
        <family val="1"/>
      </rPr>
      <t>SHYOUDA Manami</t>
    </r>
  </si>
  <si>
    <t>大山　さくら</t>
  </si>
  <si>
    <r>
      <rPr>
        <sz val="7.95"/>
        <rFont val="ＭＳ 明朝"/>
        <family val="1"/>
      </rPr>
      <t>Ooyama sakura</t>
    </r>
  </si>
  <si>
    <t>山中　　春和</t>
  </si>
  <si>
    <r>
      <rPr>
        <sz val="7.95"/>
        <rFont val="ＭＳ 明朝"/>
        <family val="1"/>
      </rPr>
      <t>YAMANAKA Haruna</t>
    </r>
  </si>
  <si>
    <t>豊田　　真子</t>
  </si>
  <si>
    <r>
      <rPr>
        <sz val="7.95"/>
        <rFont val="ＭＳ 明朝"/>
        <family val="1"/>
      </rPr>
      <t>TOYODA Mako</t>
    </r>
  </si>
  <si>
    <t>中川　さくら</t>
  </si>
  <si>
    <r>
      <rPr>
        <sz val="7.95"/>
        <rFont val="ＭＳ 明朝"/>
        <family val="1"/>
      </rPr>
      <t>NAKAGAWA Sakura</t>
    </r>
  </si>
  <si>
    <t>石川･北陸学院高</t>
  </si>
  <si>
    <t>中林　　来望</t>
  </si>
  <si>
    <r>
      <rPr>
        <sz val="7.95"/>
        <rFont val="ＭＳ 明朝"/>
        <family val="1"/>
      </rPr>
      <t>NAKABAYASHI Kurumi</t>
    </r>
  </si>
  <si>
    <t>森下　　紗希</t>
  </si>
  <si>
    <r>
      <rPr>
        <sz val="7.95"/>
        <rFont val="ＭＳ 明朝"/>
        <family val="1"/>
      </rPr>
      <t>MORISHITA Saki</t>
    </r>
  </si>
  <si>
    <t>金丸　　美月</t>
  </si>
  <si>
    <r>
      <rPr>
        <sz val="7.95"/>
        <rFont val="ＭＳ 明朝"/>
        <family val="1"/>
      </rPr>
      <t>KANAMARU Mizuki</t>
    </r>
  </si>
  <si>
    <t>宮前　　有里</t>
  </si>
  <si>
    <r>
      <rPr>
        <sz val="7.95"/>
        <rFont val="ＭＳ 明朝"/>
        <family val="1"/>
      </rPr>
      <t>MIYAMAE Yuri</t>
    </r>
  </si>
  <si>
    <t>新家　　彩桃</t>
  </si>
  <si>
    <r>
      <rPr>
        <sz val="7.95"/>
        <rFont val="ＭＳ 明朝"/>
        <family val="1"/>
      </rPr>
      <t>ARAIE Sato</t>
    </r>
  </si>
  <si>
    <t>大須賀　美由</t>
  </si>
  <si>
    <r>
      <rPr>
        <sz val="7.95"/>
        <rFont val="ＭＳ 明朝"/>
        <family val="1"/>
      </rPr>
      <t>Oosuga Miyu</t>
    </r>
  </si>
  <si>
    <t>新潟･金 沢 大</t>
  </si>
  <si>
    <t>山下　ひなた</t>
  </si>
  <si>
    <r>
      <rPr>
        <sz val="7.95"/>
        <rFont val="ＭＳ 明朝"/>
        <family val="1"/>
      </rPr>
      <t>YAMASHITA Hinata</t>
    </r>
  </si>
  <si>
    <t>繁浪　　妃咲</t>
  </si>
  <si>
    <r>
      <rPr>
        <sz val="7.95"/>
        <rFont val="ＭＳ 明朝"/>
        <family val="1"/>
      </rPr>
      <t>SHIGENAMI Hisaki</t>
    </r>
  </si>
  <si>
    <t>濱野　　美生</t>
  </si>
  <si>
    <r>
      <rPr>
        <sz val="7.95"/>
        <rFont val="ＭＳ 明朝"/>
        <family val="1"/>
      </rPr>
      <t>HAMANO Mio</t>
    </r>
  </si>
  <si>
    <r>
      <rPr>
        <i/>
        <sz val="10"/>
        <rFont val="ＭＳ ゴシック"/>
        <family val="3"/>
      </rPr>
      <t>女子ハードルデュアスロン</t>
    </r>
  </si>
  <si>
    <t>４００ｍＨ</t>
  </si>
  <si>
    <t>大浦　　莉歩</t>
  </si>
  <si>
    <r>
      <rPr>
        <sz val="7.95"/>
        <rFont val="ＭＳ 明朝"/>
        <family val="1"/>
      </rPr>
      <t>OOURA RIHO</t>
    </r>
  </si>
  <si>
    <t>阿戸　佑理子</t>
  </si>
  <si>
    <r>
      <rPr>
        <sz val="7.95"/>
        <rFont val="ＭＳ 明朝"/>
        <family val="1"/>
      </rPr>
      <t>ADO Yuriko</t>
    </r>
  </si>
  <si>
    <r>
      <rPr>
        <sz val="7.95"/>
        <rFont val="ＭＳ 明朝"/>
        <family val="1"/>
      </rPr>
      <t>MINAMOTO　SHION</t>
    </r>
  </si>
  <si>
    <t>畑中　　春香</t>
  </si>
  <si>
    <r>
      <rPr>
        <sz val="7.95"/>
        <rFont val="ＭＳ 明朝"/>
        <family val="1"/>
      </rPr>
      <t>HATANAKA Haruka</t>
    </r>
  </si>
  <si>
    <t>西尾　　春香</t>
  </si>
  <si>
    <r>
      <rPr>
        <sz val="7.95"/>
        <rFont val="ＭＳ 明朝"/>
        <family val="1"/>
      </rPr>
      <t>NISHIO Haruka</t>
    </r>
  </si>
  <si>
    <t>竹内　恵梨子</t>
  </si>
  <si>
    <r>
      <rPr>
        <sz val="7.95"/>
        <rFont val="ＭＳ 明朝"/>
        <family val="1"/>
      </rPr>
      <t>Takeuti　Eriko</t>
    </r>
  </si>
  <si>
    <t>石川･金沢ＡＣ</t>
  </si>
  <si>
    <t>杉本　　玲子</t>
  </si>
  <si>
    <r>
      <rPr>
        <sz val="7.95"/>
        <rFont val="ＭＳ 明朝"/>
        <family val="1"/>
      </rPr>
      <t>SUGIMOTO　Reiko</t>
    </r>
  </si>
  <si>
    <t>島田　　瑶子</t>
  </si>
  <si>
    <r>
      <rPr>
        <sz val="7.95"/>
        <rFont val="ＭＳ 明朝"/>
        <family val="1"/>
      </rPr>
      <t>Shimada　Yoko</t>
    </r>
  </si>
  <si>
    <r>
      <rPr>
        <i/>
        <sz val="10"/>
        <rFont val="ＭＳ ゴシック"/>
        <family val="3"/>
      </rPr>
      <t>女子跳躍デュアスロンＡ</t>
    </r>
  </si>
  <si>
    <t>走幅跳</t>
  </si>
  <si>
    <t>走高跳</t>
  </si>
  <si>
    <t>ord</t>
  </si>
  <si>
    <t>牧　　　奈緒</t>
  </si>
  <si>
    <t>MAKI Nao</t>
  </si>
  <si>
    <t>西本　　莉杏</t>
  </si>
  <si>
    <t>Nishimoto Rian</t>
  </si>
  <si>
    <t>三角　　仁美</t>
  </si>
  <si>
    <t>Hitomi SANKAKU</t>
  </si>
  <si>
    <t>富山･ふくのjrRC</t>
  </si>
  <si>
    <t>堀江　ひかり</t>
  </si>
  <si>
    <t>Horie hikari</t>
  </si>
  <si>
    <t>中橋　磨奈香</t>
  </si>
  <si>
    <t>NAKAHASHI Manaka</t>
  </si>
  <si>
    <t>林　　　優杏</t>
  </si>
  <si>
    <t>HAYASHI Yuan</t>
  </si>
  <si>
    <t>砂川　　愛実</t>
  </si>
  <si>
    <t>SUNAGAWA Ami</t>
  </si>
  <si>
    <t>源　　　桜来</t>
  </si>
  <si>
    <t>MINAMOTO　Sarai</t>
  </si>
  <si>
    <t>本田　　絢音</t>
  </si>
  <si>
    <t>Honda ayane</t>
  </si>
  <si>
    <t>内藤　　　遙</t>
  </si>
  <si>
    <t>Naitou Haruka</t>
  </si>
  <si>
    <t>今泉　　愛花</t>
  </si>
  <si>
    <t>Imaizumi Aika</t>
  </si>
  <si>
    <t>古川　　実奈</t>
  </si>
  <si>
    <t>Kogawa mina</t>
  </si>
  <si>
    <t>奥山　　未紘</t>
  </si>
  <si>
    <t>OKUYAMA　MIO</t>
  </si>
  <si>
    <t>鳥崎　　智水</t>
  </si>
  <si>
    <t>TORISAKI China</t>
  </si>
  <si>
    <r>
      <rPr>
        <i/>
        <sz val="10"/>
        <rFont val="ＭＳ ゴシック"/>
        <family val="3"/>
      </rPr>
      <t>女子跳躍デュアスロンＢ</t>
    </r>
  </si>
  <si>
    <t>新種目</t>
  </si>
  <si>
    <t>三段跳</t>
  </si>
  <si>
    <t>谷本　沙柚佳</t>
  </si>
  <si>
    <r>
      <rPr>
        <sz val="7.95"/>
        <rFont val="ＭＳ 明朝"/>
        <family val="1"/>
      </rPr>
      <t>Tanimoto Sayuka</t>
    </r>
  </si>
  <si>
    <t>野村　　陽羽</t>
  </si>
  <si>
    <t>東　　　紡来</t>
  </si>
  <si>
    <r>
      <rPr>
        <sz val="7.95"/>
        <rFont val="ＭＳ 明朝"/>
        <family val="1"/>
      </rPr>
      <t>AZUMA Tumugi</t>
    </r>
  </si>
  <si>
    <t>野村　　来羽</t>
  </si>
  <si>
    <r>
      <rPr>
        <sz val="7.95"/>
        <rFont val="ＭＳ 明朝"/>
        <family val="1"/>
      </rPr>
      <t>Nomura Kuu</t>
    </r>
  </si>
  <si>
    <t>富山･ﾀﾞｲｼﾝﾌﾟﾗﾝﾄ</t>
  </si>
  <si>
    <t>森　　　真広</t>
  </si>
  <si>
    <t>越田　　美海</t>
  </si>
  <si>
    <t>KOSHITA　MIMI</t>
  </si>
  <si>
    <t>戸田　結衣菜</t>
  </si>
  <si>
    <t>Toda Yuina</t>
  </si>
  <si>
    <t>石川･金沢工業大</t>
  </si>
  <si>
    <t>目代　　梨紗</t>
  </si>
  <si>
    <t>中村　　美南</t>
  </si>
  <si>
    <t>出口　菜都子</t>
  </si>
  <si>
    <t>DEGUCHI Natsuko</t>
  </si>
  <si>
    <t>坂田　　十和</t>
  </si>
  <si>
    <t>SAKATA Towa</t>
  </si>
  <si>
    <t>平野　　香乃</t>
  </si>
  <si>
    <t>HIRANO Kano</t>
  </si>
  <si>
    <t>砲丸投(2.721,4.0kg)</t>
  </si>
  <si>
    <t>円盤投(1.0kg)</t>
  </si>
  <si>
    <t>中学</t>
  </si>
  <si>
    <t>五嶋　　理子</t>
  </si>
  <si>
    <t>Riko GOTO</t>
  </si>
  <si>
    <t>高校大学一般</t>
  </si>
  <si>
    <t>南　　　蒼依</t>
  </si>
  <si>
    <t>MINAMI AOI</t>
  </si>
  <si>
    <t>石川･小松工高</t>
  </si>
  <si>
    <t>釣田　咲千香</t>
  </si>
  <si>
    <t>TSURITA Sachika</t>
  </si>
  <si>
    <t>谷口　　麗夢</t>
  </si>
  <si>
    <t>TANIGUCHI　Rimu</t>
  </si>
  <si>
    <t>北本　　美咲</t>
  </si>
  <si>
    <t>KITAMOTO  Misaki</t>
  </si>
  <si>
    <t>叶田　　楓奈</t>
  </si>
  <si>
    <t>KANADA Funa</t>
  </si>
  <si>
    <t>石川･大聖寺実高</t>
  </si>
  <si>
    <t>片口　理央奈</t>
  </si>
  <si>
    <t>岡田　　遥菜</t>
  </si>
  <si>
    <t>OKADA Haruna</t>
  </si>
  <si>
    <t>田中　　結菜</t>
  </si>
  <si>
    <t>TANAKA　Yuina</t>
  </si>
  <si>
    <t>亀澤　　亜依</t>
  </si>
  <si>
    <t>Kamezawa Ai</t>
  </si>
  <si>
    <t>富山･金 沢 大</t>
  </si>
  <si>
    <t>砲丸投(4.0kg)</t>
  </si>
  <si>
    <t>やり投,ｼﾞｬﾍﾞﾘｯｸ</t>
  </si>
  <si>
    <t>結城　　美咲</t>
  </si>
  <si>
    <t>Yuki Misaki</t>
  </si>
  <si>
    <t>石川･高尾台中</t>
  </si>
  <si>
    <t>釣川　　紗矢</t>
  </si>
  <si>
    <t>TSURIKAWA Saya</t>
  </si>
  <si>
    <t>能登　　美咲</t>
  </si>
  <si>
    <t>KONDO Kairi</t>
  </si>
  <si>
    <t>近藤　　海里</t>
  </si>
  <si>
    <t>髙尾　　咲羽</t>
  </si>
  <si>
    <t>TAKAO Sawa</t>
  </si>
  <si>
    <t>西沢　　由弥</t>
  </si>
  <si>
    <t>NISHIZAWA Yumi</t>
  </si>
  <si>
    <t>北村　　綾菜</t>
  </si>
  <si>
    <t>KITAMURA Ayana</t>
  </si>
  <si>
    <t>石川･小松明峰高</t>
  </si>
  <si>
    <t>谷　　　藍里</t>
  </si>
  <si>
    <t>TANI Airi</t>
  </si>
  <si>
    <t>遠田　　理那</t>
  </si>
  <si>
    <t>TODA Rina</t>
  </si>
  <si>
    <t>福山　　千尋</t>
  </si>
  <si>
    <t>FUKUYAMA Chihiro</t>
  </si>
  <si>
    <t>山内　　初衣</t>
  </si>
  <si>
    <t>100m</t>
  </si>
  <si>
    <t>200m</t>
  </si>
  <si>
    <t/>
  </si>
  <si>
    <t>大会記録　1682点(12.69-26.34)　佐伯　彩夏(石川･板津中)　2010</t>
  </si>
  <si>
    <t>400m</t>
  </si>
  <si>
    <t>800m</t>
  </si>
  <si>
    <t>1500m</t>
  </si>
  <si>
    <t>大会記録　1626点(2.21.03-4.54.07)　中村　あゆみ(石川･金沢泉丘高)　2011</t>
  </si>
  <si>
    <t>１００ｍＨ</t>
  </si>
  <si>
    <t>400mH</t>
  </si>
  <si>
    <t>大会記録　1748点(14.68-1.07.51)　永井　茜(石川･金沢学院大)　2008</t>
  </si>
  <si>
    <t>大会記録　1457点(4.49-1.55)　村田　千夏(福井･敦賀気比中)　2015</t>
  </si>
  <si>
    <t>女子投擲デュアスロンＢ</t>
  </si>
  <si>
    <t>女子投擲デュアスロンＡ</t>
  </si>
  <si>
    <t>石川･小 松 高</t>
  </si>
  <si>
    <t>河畑　　真由</t>
  </si>
  <si>
    <t>中林　　来望</t>
  </si>
  <si>
    <t>豊田　　真子</t>
  </si>
  <si>
    <t>関　　ひかり</t>
  </si>
  <si>
    <t>砂川　　愛実</t>
  </si>
  <si>
    <t>庄田　　愛実</t>
  </si>
  <si>
    <t>阿戸　佑理子</t>
  </si>
  <si>
    <t>角地　　唯花</t>
  </si>
  <si>
    <t>石川･丸 内 中</t>
  </si>
  <si>
    <t>前田　　帆乃</t>
  </si>
  <si>
    <t>石川･金 沢 高</t>
  </si>
  <si>
    <t>別宗　　　陽</t>
  </si>
  <si>
    <t>藤本　みのり</t>
  </si>
  <si>
    <t>田中　　詩乃</t>
  </si>
  <si>
    <t>大山　さくら</t>
  </si>
  <si>
    <t>定仙　　千里</t>
  </si>
  <si>
    <t>山田　　優羽</t>
  </si>
  <si>
    <t>濱田　　麗加</t>
  </si>
  <si>
    <t>石川･光 野 中</t>
  </si>
  <si>
    <t>山岸　萌々花</t>
  </si>
  <si>
    <t>干場　　日向</t>
  </si>
  <si>
    <t>徳田　　ここ</t>
  </si>
  <si>
    <t>関戸　　実優</t>
  </si>
  <si>
    <t>島村　　美夢</t>
  </si>
  <si>
    <t>小寺　　彩貴</t>
  </si>
  <si>
    <t>大橋　　愛優</t>
  </si>
  <si>
    <t>西村　　優来</t>
  </si>
  <si>
    <t>記録</t>
  </si>
  <si>
    <t>組順位</t>
  </si>
  <si>
    <t>ﾚｰﾝ</t>
  </si>
  <si>
    <t>組</t>
  </si>
  <si>
    <t>GR:大会記録</t>
  </si>
  <si>
    <t>ﾒﾄﾞﾚｰﾘﾚｰ</t>
  </si>
  <si>
    <t>JT</t>
  </si>
  <si>
    <t>DT</t>
  </si>
  <si>
    <t>SP</t>
  </si>
  <si>
    <t>JV</t>
  </si>
  <si>
    <t>TJ</t>
  </si>
  <si>
    <t>HJ</t>
  </si>
  <si>
    <t>LJ</t>
  </si>
  <si>
    <t>110mH</t>
  </si>
  <si>
    <t>ﾊｰﾄﾞﾙﾃﾞｭｱｽﾛﾝ</t>
  </si>
  <si>
    <t>ﾐﾄﾞﾙﾃﾞｨｽﾀﾝｽD</t>
  </si>
  <si>
    <t>所　属</t>
  </si>
  <si>
    <t>氏　名</t>
  </si>
  <si>
    <t>記　録</t>
  </si>
  <si>
    <t>位</t>
  </si>
  <si>
    <t>種　　目</t>
  </si>
  <si>
    <r>
      <rPr>
        <i/>
        <sz val="14.95"/>
        <rFont val="ＭＳ Ｐゴシック"/>
        <family val="3"/>
      </rPr>
      <t>女子の部</t>
    </r>
  </si>
  <si>
    <t>ｽﾌﾟﾘﾝﾄﾃﾞｭｱｽﾛﾝA</t>
  </si>
  <si>
    <t>ｽﾌﾟﾘﾝﾄﾃﾞｭｱｽﾛﾝB</t>
  </si>
  <si>
    <t>跳躍ﾃﾞｭｱｽﾛﾝA</t>
  </si>
  <si>
    <t>跳躍ﾃﾞｭｱｽﾛﾝB</t>
  </si>
  <si>
    <t>中学投擲DA</t>
  </si>
  <si>
    <t>投擲ﾃﾞｭｱｽﾛﾝA</t>
  </si>
  <si>
    <t>中学投擲DB</t>
  </si>
  <si>
    <t>投擲ﾃﾞｭｱｽﾛﾝB</t>
  </si>
  <si>
    <t>第14回小松市陸上競技フェスティバル</t>
  </si>
  <si>
    <t>高井　　七海(4)</t>
  </si>
  <si>
    <t>辻井　　茉希(4)</t>
  </si>
  <si>
    <t>亀田　　早彩(1)</t>
  </si>
  <si>
    <t>大須賀　美由(3)</t>
  </si>
  <si>
    <t>前田　　帆乃(2)</t>
  </si>
  <si>
    <t>藤本　みのり(2)</t>
  </si>
  <si>
    <t>田中　　詩乃(2)</t>
  </si>
  <si>
    <t>大山　さくら(2)</t>
  </si>
  <si>
    <t>高見　　真由(2)</t>
  </si>
  <si>
    <t>牧　　　奈緒(1)</t>
  </si>
  <si>
    <t>髙尾　　咲羽(1)</t>
  </si>
  <si>
    <t>ブラウン英美(1)</t>
  </si>
  <si>
    <t>堀江　ひかり(1)</t>
  </si>
  <si>
    <t>米田　　侑月(1)</t>
  </si>
  <si>
    <t>川崎　　千珠(1)</t>
  </si>
  <si>
    <t>北野　　来実(1)</t>
  </si>
  <si>
    <t>金沢大</t>
  </si>
  <si>
    <t>丸内中</t>
  </si>
  <si>
    <t>金沢二水高</t>
  </si>
  <si>
    <t>丸内中B</t>
  </si>
  <si>
    <t xml:space="preserve"> 2:28.15</t>
  </si>
  <si>
    <t xml:space="preserve"> 2:32.21</t>
  </si>
  <si>
    <t xml:space="preserve"> 2:41.83</t>
  </si>
  <si>
    <t xml:space="preserve"> 2:56.61</t>
  </si>
  <si>
    <t>12"66</t>
  </si>
  <si>
    <t>26"26</t>
  </si>
  <si>
    <t>12"91</t>
  </si>
  <si>
    <t>26"75</t>
  </si>
  <si>
    <t>27"02</t>
  </si>
  <si>
    <t>13"17</t>
  </si>
  <si>
    <t>27"31</t>
  </si>
  <si>
    <t>13"49</t>
  </si>
  <si>
    <t>27"71</t>
  </si>
  <si>
    <t>13"46</t>
  </si>
  <si>
    <t>27"99</t>
  </si>
  <si>
    <t>13"58</t>
  </si>
  <si>
    <t>27"80</t>
  </si>
  <si>
    <t>13"53</t>
  </si>
  <si>
    <t>27"94</t>
  </si>
  <si>
    <t>13"71</t>
  </si>
  <si>
    <t>28"30</t>
  </si>
  <si>
    <t>13"63</t>
  </si>
  <si>
    <t>28"53</t>
  </si>
  <si>
    <t>13"76</t>
  </si>
  <si>
    <t>28"49</t>
  </si>
  <si>
    <t>28"81</t>
  </si>
  <si>
    <t>14"05</t>
  </si>
  <si>
    <t>28"43</t>
  </si>
  <si>
    <t>13"96</t>
  </si>
  <si>
    <t>28"68</t>
  </si>
  <si>
    <t>13"97</t>
  </si>
  <si>
    <t>29"50</t>
  </si>
  <si>
    <t>14"47</t>
  </si>
  <si>
    <t>29"12</t>
  </si>
  <si>
    <t>14"30</t>
  </si>
  <si>
    <t>30"15</t>
  </si>
  <si>
    <t>14"52</t>
  </si>
  <si>
    <t>29"86</t>
  </si>
  <si>
    <t>14"45</t>
  </si>
  <si>
    <t>30"22</t>
  </si>
  <si>
    <t>14"64</t>
  </si>
  <si>
    <t>29"83</t>
  </si>
  <si>
    <t>14"62</t>
  </si>
  <si>
    <t>30"10</t>
  </si>
  <si>
    <t>14"88</t>
  </si>
  <si>
    <t>30"26</t>
  </si>
  <si>
    <t>14"86</t>
  </si>
  <si>
    <t>31"05</t>
  </si>
  <si>
    <t>15"10</t>
  </si>
  <si>
    <t>30"65</t>
  </si>
  <si>
    <t>15"08</t>
  </si>
  <si>
    <t>31"49</t>
  </si>
  <si>
    <t>15"34</t>
  </si>
  <si>
    <t>31"24</t>
  </si>
  <si>
    <t>15"16</t>
  </si>
  <si>
    <t>31"71</t>
  </si>
  <si>
    <t>15"12</t>
  </si>
  <si>
    <t>31"86</t>
  </si>
  <si>
    <t>15"61</t>
  </si>
  <si>
    <t>32"27</t>
  </si>
  <si>
    <t>15"89</t>
  </si>
  <si>
    <t>32"56</t>
  </si>
  <si>
    <t>32"89</t>
  </si>
  <si>
    <t>33"37</t>
  </si>
  <si>
    <t>16"01</t>
  </si>
  <si>
    <t>33"72</t>
  </si>
  <si>
    <t>16"32</t>
  </si>
  <si>
    <t>34"99</t>
  </si>
  <si>
    <t>16"76</t>
  </si>
  <si>
    <t>35"34</t>
  </si>
  <si>
    <t>16"98</t>
  </si>
  <si>
    <t>35"29</t>
  </si>
  <si>
    <t>17"13</t>
  </si>
  <si>
    <t>38"11</t>
  </si>
  <si>
    <t>26"78</t>
  </si>
  <si>
    <t>59"17</t>
  </si>
  <si>
    <t>1'00"61</t>
  </si>
  <si>
    <t>27"08</t>
  </si>
  <si>
    <t>1'01"39</t>
  </si>
  <si>
    <t>27"68</t>
  </si>
  <si>
    <t>1'01"73</t>
  </si>
  <si>
    <t>27"59</t>
  </si>
  <si>
    <t>1'03"62</t>
  </si>
  <si>
    <t>28"06</t>
  </si>
  <si>
    <t>1'03"13</t>
  </si>
  <si>
    <t>28"59</t>
  </si>
  <si>
    <t>1'05"03</t>
  </si>
  <si>
    <t>30"07</t>
  </si>
  <si>
    <t>1'02"64</t>
  </si>
  <si>
    <t>29"92</t>
  </si>
  <si>
    <t>1'09"77</t>
  </si>
  <si>
    <t>2'23"34</t>
  </si>
  <si>
    <t>4'59"54</t>
  </si>
  <si>
    <t>2'23"25</t>
  </si>
  <si>
    <t>5'00"08</t>
  </si>
  <si>
    <t>2'25"78</t>
  </si>
  <si>
    <t>5'00"22</t>
  </si>
  <si>
    <t>2'28"82</t>
  </si>
  <si>
    <t>5'04"83</t>
  </si>
  <si>
    <t>2'35"59</t>
  </si>
  <si>
    <t>5'21"77</t>
  </si>
  <si>
    <t>2'35"02</t>
  </si>
  <si>
    <t>5'35"21</t>
  </si>
  <si>
    <t>2'41"01</t>
  </si>
  <si>
    <t>5'31"75</t>
  </si>
  <si>
    <t>2'42"61</t>
  </si>
  <si>
    <t>5'41"53</t>
  </si>
  <si>
    <t>2'45"04</t>
  </si>
  <si>
    <t>5'46"41</t>
  </si>
  <si>
    <t>2'49"42</t>
  </si>
  <si>
    <t>5'36"88</t>
  </si>
  <si>
    <t>2'52"36</t>
  </si>
  <si>
    <t>5'47"03</t>
  </si>
  <si>
    <t>2'50"90</t>
  </si>
  <si>
    <t>6'04"17</t>
  </si>
  <si>
    <t>2'51"49</t>
  </si>
  <si>
    <t>6'04"48</t>
  </si>
  <si>
    <t>2'55"09</t>
  </si>
  <si>
    <t>5'58"85</t>
  </si>
  <si>
    <t>2'58"53</t>
  </si>
  <si>
    <t>6'17"48</t>
  </si>
  <si>
    <t>3'03"83</t>
  </si>
  <si>
    <t>6'29"93</t>
  </si>
  <si>
    <t>2'34"93</t>
  </si>
  <si>
    <t>15"83</t>
  </si>
  <si>
    <t>1'03"75</t>
  </si>
  <si>
    <t>15"75</t>
  </si>
  <si>
    <t>1'07"06</t>
  </si>
  <si>
    <t>14"93</t>
  </si>
  <si>
    <t>1'11"23</t>
  </si>
  <si>
    <t>17"09</t>
  </si>
  <si>
    <t>1'11"76</t>
  </si>
  <si>
    <t>18"08</t>
  </si>
  <si>
    <t>1'19"17</t>
  </si>
  <si>
    <t>16"53</t>
  </si>
  <si>
    <t>4m45</t>
  </si>
  <si>
    <t>1m50</t>
  </si>
  <si>
    <t>4m29</t>
  </si>
  <si>
    <t>4m16</t>
  </si>
  <si>
    <t>1m40</t>
  </si>
  <si>
    <t>4m57</t>
  </si>
  <si>
    <t>1m30</t>
  </si>
  <si>
    <t>4m56</t>
  </si>
  <si>
    <t>3m99</t>
  </si>
  <si>
    <t>3m82</t>
  </si>
  <si>
    <t>1m25</t>
  </si>
  <si>
    <t>3m72</t>
  </si>
  <si>
    <t>1m10</t>
  </si>
  <si>
    <t>3m53</t>
  </si>
  <si>
    <t>3m14</t>
  </si>
  <si>
    <t>1m05</t>
  </si>
  <si>
    <t>2m58</t>
  </si>
  <si>
    <t>3m55</t>
  </si>
  <si>
    <t>3m16</t>
  </si>
  <si>
    <t>5m11</t>
  </si>
  <si>
    <t>11m76</t>
  </si>
  <si>
    <t>5m23</t>
  </si>
  <si>
    <t>11m32</t>
  </si>
  <si>
    <t>4m49</t>
  </si>
  <si>
    <t>10m32</t>
  </si>
  <si>
    <t>4m40</t>
  </si>
  <si>
    <t>10m03</t>
  </si>
  <si>
    <t>4m18</t>
  </si>
  <si>
    <t>9m69</t>
  </si>
  <si>
    <t>3m90</t>
  </si>
  <si>
    <t>8m89</t>
  </si>
  <si>
    <t>3m87</t>
  </si>
  <si>
    <t>8m30</t>
  </si>
  <si>
    <t>4m20</t>
  </si>
  <si>
    <t>4m65</t>
  </si>
  <si>
    <t>9m56</t>
  </si>
  <si>
    <t>24m25</t>
  </si>
  <si>
    <t>10m55</t>
  </si>
  <si>
    <t>33m27</t>
  </si>
  <si>
    <t>8m14</t>
  </si>
  <si>
    <t>28m32</t>
  </si>
  <si>
    <t>8m08</t>
  </si>
  <si>
    <t>20m99</t>
  </si>
  <si>
    <t>7m34</t>
  </si>
  <si>
    <t>22m77</t>
  </si>
  <si>
    <t>7m68</t>
  </si>
  <si>
    <t>19m67</t>
  </si>
  <si>
    <t>5m50</t>
  </si>
  <si>
    <t>24m20</t>
  </si>
  <si>
    <t>6m73</t>
  </si>
  <si>
    <t>19m05</t>
  </si>
  <si>
    <t>5m60</t>
  </si>
  <si>
    <t>15m65</t>
  </si>
  <si>
    <t>4m53</t>
  </si>
  <si>
    <t>16m87</t>
  </si>
  <si>
    <t>8m37</t>
  </si>
  <si>
    <t>23m93</t>
  </si>
  <si>
    <t>6m02</t>
  </si>
  <si>
    <t>14m29</t>
  </si>
  <si>
    <t>10m52</t>
  </si>
  <si>
    <t>46m52</t>
  </si>
  <si>
    <t>8m47</t>
  </si>
  <si>
    <t>28m61</t>
  </si>
  <si>
    <t>7m59</t>
  </si>
  <si>
    <t>30m70</t>
  </si>
  <si>
    <t>7m41</t>
  </si>
  <si>
    <t>26m81</t>
  </si>
  <si>
    <t>6m64</t>
  </si>
  <si>
    <t>27m85</t>
  </si>
  <si>
    <t>7m45</t>
  </si>
  <si>
    <t>24m98</t>
  </si>
  <si>
    <t>5m08</t>
  </si>
  <si>
    <t>25m89</t>
  </si>
  <si>
    <t>5m83</t>
  </si>
  <si>
    <t>22m98</t>
  </si>
  <si>
    <t>6m28</t>
  </si>
  <si>
    <t>17m63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</si>
</sst>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_ "/>
    <numFmt numFmtId="179" formatCode="mm:ss.0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h:m:s"/>
    <numFmt numFmtId="184" formatCode="\+0.0;\-0.0;0.0"/>
  </numFmts>
  <fonts count="47">
    <font>
      <sz val="10"/>
      <name val="ＭＳ 明朝"/>
      <family val="1"/>
    </font>
    <font>
      <sz val="11"/>
      <name val="ＭＳ Ｐゴシック"/>
      <family val="3"/>
    </font>
    <font>
      <i/>
      <sz val="10"/>
      <name val="ＭＳ ゴシック"/>
      <family val="3"/>
    </font>
    <font>
      <sz val="7.95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.45"/>
      <name val="ＭＳ ゴシック"/>
      <family val="3"/>
    </font>
    <font>
      <i/>
      <sz val="18"/>
      <name val="ＭＳ ゴシック"/>
      <family val="3"/>
    </font>
    <font>
      <sz val="7.05"/>
      <name val="ＭＳ 明朝"/>
      <family val="1"/>
    </font>
    <font>
      <i/>
      <sz val="14.95"/>
      <name val="ＭＳ Ｐゴシック"/>
      <family val="3"/>
    </font>
    <font>
      <b/>
      <i/>
      <sz val="14.95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8" fillId="0" borderId="0">
      <alignment/>
      <protection/>
    </xf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4" fillId="0" borderId="16" xfId="0" applyFont="1" applyBorder="1" applyAlignment="1">
      <alignment horizontal="left"/>
    </xf>
    <xf numFmtId="0" fontId="0" fillId="0" borderId="17" xfId="0" applyBorder="1" applyAlignment="1">
      <alignment horizontal="right"/>
    </xf>
    <xf numFmtId="178" fontId="0" fillId="0" borderId="17" xfId="0" applyNumberFormat="1" applyBorder="1" applyAlignment="1">
      <alignment/>
    </xf>
    <xf numFmtId="0" fontId="0" fillId="0" borderId="0" xfId="0" applyFont="1" applyAlignment="1">
      <alignment horizontal="right"/>
    </xf>
    <xf numFmtId="178" fontId="6" fillId="0" borderId="17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0" xfId="61">
      <alignment/>
      <protection/>
    </xf>
    <xf numFmtId="0" fontId="3" fillId="0" borderId="0" xfId="61" applyFont="1" applyAlignment="1">
      <alignment horizontal="center"/>
      <protection/>
    </xf>
    <xf numFmtId="0" fontId="3" fillId="0" borderId="0" xfId="61" applyFont="1" applyAlignment="1">
      <alignment horizontal="right"/>
      <protection/>
    </xf>
    <xf numFmtId="0" fontId="3" fillId="0" borderId="0" xfId="61" applyFont="1">
      <alignment/>
      <protection/>
    </xf>
    <xf numFmtId="0" fontId="3" fillId="0" borderId="0" xfId="61" applyFont="1" applyAlignment="1">
      <alignment horizontal="left"/>
      <protection/>
    </xf>
    <xf numFmtId="183" fontId="3" fillId="0" borderId="0" xfId="61" applyNumberFormat="1" applyFont="1">
      <alignment/>
      <protection/>
    </xf>
    <xf numFmtId="0" fontId="8" fillId="0" borderId="0" xfId="61" applyAlignment="1">
      <alignment horizontal="left"/>
      <protection/>
    </xf>
    <xf numFmtId="184" fontId="8" fillId="0" borderId="0" xfId="61" applyNumberFormat="1" applyAlignment="1">
      <alignment horizontal="left"/>
      <protection/>
    </xf>
    <xf numFmtId="0" fontId="8" fillId="0" borderId="11" xfId="61" applyBorder="1" applyAlignment="1">
      <alignment horizontal="right"/>
      <protection/>
    </xf>
    <xf numFmtId="0" fontId="8" fillId="0" borderId="11" xfId="61" applyBorder="1" applyAlignment="1">
      <alignment horizontal="left"/>
      <protection/>
    </xf>
    <xf numFmtId="0" fontId="8" fillId="0" borderId="11" xfId="61" applyBorder="1">
      <alignment/>
      <protection/>
    </xf>
    <xf numFmtId="184" fontId="8" fillId="0" borderId="11" xfId="61" applyNumberFormat="1" applyBorder="1" applyAlignment="1">
      <alignment horizontal="left"/>
      <protection/>
    </xf>
    <xf numFmtId="0" fontId="8" fillId="0" borderId="12" xfId="61" applyBorder="1">
      <alignment/>
      <protection/>
    </xf>
    <xf numFmtId="0" fontId="8" fillId="0" borderId="14" xfId="61" applyBorder="1" applyAlignment="1">
      <alignment horizontal="center"/>
      <protection/>
    </xf>
    <xf numFmtId="0" fontId="8" fillId="0" borderId="12" xfId="61" applyBorder="1" applyAlignment="1">
      <alignment horizontal="center"/>
      <protection/>
    </xf>
    <xf numFmtId="184" fontId="8" fillId="0" borderId="14" xfId="61" applyNumberFormat="1" applyBorder="1" applyAlignment="1">
      <alignment horizontal="left"/>
      <protection/>
    </xf>
    <xf numFmtId="0" fontId="8" fillId="0" borderId="12" xfId="61" applyBorder="1" applyAlignment="1">
      <alignment horizontal="left"/>
      <protection/>
    </xf>
    <xf numFmtId="0" fontId="8" fillId="0" borderId="16" xfId="61" applyBorder="1" applyAlignment="1">
      <alignment horizontal="center"/>
      <protection/>
    </xf>
    <xf numFmtId="0" fontId="8" fillId="0" borderId="15" xfId="61" applyBorder="1" applyAlignment="1">
      <alignment horizontal="center"/>
      <protection/>
    </xf>
    <xf numFmtId="184" fontId="8" fillId="0" borderId="16" xfId="61" applyNumberFormat="1" applyBorder="1" applyAlignment="1">
      <alignment horizontal="left"/>
      <protection/>
    </xf>
    <xf numFmtId="0" fontId="8" fillId="0" borderId="15" xfId="61" applyBorder="1" applyAlignment="1">
      <alignment horizontal="left"/>
      <protection/>
    </xf>
    <xf numFmtId="184" fontId="8" fillId="0" borderId="14" xfId="61" applyNumberFormat="1" applyBorder="1" applyAlignment="1">
      <alignment horizontal="center"/>
      <protection/>
    </xf>
    <xf numFmtId="2" fontId="8" fillId="0" borderId="12" xfId="61" applyNumberFormat="1" applyBorder="1" applyAlignment="1">
      <alignment horizontal="center"/>
      <protection/>
    </xf>
    <xf numFmtId="0" fontId="8" fillId="0" borderId="12" xfId="61" applyBorder="1" applyAlignment="1">
      <alignment horizontal="right"/>
      <protection/>
    </xf>
    <xf numFmtId="184" fontId="8" fillId="0" borderId="16" xfId="61" applyNumberFormat="1" applyBorder="1" applyAlignment="1">
      <alignment horizontal="center"/>
      <protection/>
    </xf>
    <xf numFmtId="0" fontId="8" fillId="0" borderId="11" xfId="61" applyBorder="1" applyAlignment="1">
      <alignment horizontal="center"/>
      <protection/>
    </xf>
    <xf numFmtId="0" fontId="8" fillId="0" borderId="10" xfId="61" applyBorder="1" applyAlignment="1">
      <alignment horizontal="right"/>
      <protection/>
    </xf>
    <xf numFmtId="184" fontId="8" fillId="0" borderId="11" xfId="61" applyNumberFormat="1" applyBorder="1" applyAlignment="1">
      <alignment horizontal="center"/>
      <protection/>
    </xf>
    <xf numFmtId="0" fontId="8" fillId="0" borderId="10" xfId="61" applyBorder="1" applyAlignment="1">
      <alignment horizontal="center"/>
      <protection/>
    </xf>
    <xf numFmtId="0" fontId="9" fillId="0" borderId="0" xfId="61" applyFont="1">
      <alignment/>
      <protection/>
    </xf>
    <xf numFmtId="0" fontId="10" fillId="0" borderId="0" xfId="61" applyFont="1">
      <alignment/>
      <protection/>
    </xf>
    <xf numFmtId="0" fontId="8" fillId="0" borderId="16" xfId="61" applyBorder="1" applyAlignment="1">
      <alignment horizontal="center" shrinkToFit="1"/>
      <protection/>
    </xf>
    <xf numFmtId="0" fontId="46" fillId="0" borderId="15" xfId="60" applyFont="1" applyBorder="1" applyAlignment="1">
      <alignment horizontal="center"/>
      <protection/>
    </xf>
    <xf numFmtId="0" fontId="46" fillId="0" borderId="16" xfId="60" applyFont="1" applyBorder="1" applyAlignment="1">
      <alignment horizontal="left"/>
      <protection/>
    </xf>
    <xf numFmtId="0" fontId="46" fillId="0" borderId="16" xfId="60" applyFont="1" applyBorder="1" applyAlignment="1">
      <alignment horizontal="center" shrinkToFit="1"/>
      <protection/>
    </xf>
    <xf numFmtId="0" fontId="46" fillId="0" borderId="12" xfId="60" applyFont="1" applyBorder="1" applyAlignment="1">
      <alignment horizontal="center"/>
      <protection/>
    </xf>
    <xf numFmtId="0" fontId="46" fillId="0" borderId="14" xfId="60" applyFont="1" applyBorder="1" applyAlignment="1">
      <alignment horizontal="left"/>
      <protection/>
    </xf>
    <xf numFmtId="0" fontId="46" fillId="0" borderId="14" xfId="60" applyFont="1" applyBorder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fesM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録用紙"/>
      <sheetName val="M-SDA"/>
      <sheetName val="M-SDB"/>
      <sheetName val="M-MDD"/>
      <sheetName val="M-HD"/>
      <sheetName val="M-JDＡ"/>
      <sheetName val="M-JDB"/>
      <sheetName val="M-TDA"/>
      <sheetName val="M-TDB"/>
      <sheetName val="M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zoomScale="125" zoomScaleNormal="125" zoomScaleSheetLayoutView="100" zoomScalePageLayoutView="0" workbookViewId="0" topLeftCell="A1">
      <selection activeCell="I38" sqref="I38"/>
    </sheetView>
  </sheetViews>
  <sheetFormatPr defaultColWidth="9.875" defaultRowHeight="12.75" customHeight="1"/>
  <cols>
    <col min="1" max="1" width="10.75390625" style="44" customWidth="1"/>
    <col min="2" max="2" width="6.00390625" style="44" customWidth="1"/>
    <col min="3" max="3" width="10.625" style="51" customWidth="1"/>
    <col min="4" max="4" width="7.625" style="44" customWidth="1"/>
    <col min="5" max="5" width="6.00390625" style="44" customWidth="1"/>
    <col min="6" max="6" width="10.625" style="50" customWidth="1"/>
    <col min="7" max="7" width="7.625" style="44" customWidth="1"/>
    <col min="8" max="8" width="6.00390625" style="44" customWidth="1"/>
    <col min="9" max="9" width="10.625" style="50" customWidth="1"/>
    <col min="10" max="10" width="8.00390625" style="44" customWidth="1"/>
    <col min="11" max="11" width="6.00390625" style="44" customWidth="1"/>
    <col min="12" max="12" width="10.625" style="50" customWidth="1"/>
    <col min="13" max="13" width="7.625" style="44" customWidth="1"/>
    <col min="14" max="14" width="6.00390625" style="44" customWidth="1"/>
    <col min="15" max="15" width="10.625" style="50" customWidth="1"/>
    <col min="16" max="16" width="7.625" style="44" customWidth="1"/>
    <col min="17" max="17" width="6.00390625" style="44" customWidth="1"/>
    <col min="18" max="18" width="10.625" style="50" customWidth="1"/>
    <col min="19" max="19" width="7.625" style="44" customWidth="1"/>
    <col min="20" max="20" width="6.00390625" style="44" customWidth="1"/>
    <col min="21" max="21" width="10.625" style="50" customWidth="1"/>
    <col min="22" max="22" width="7.625" style="44" customWidth="1"/>
    <col min="23" max="23" width="6.00390625" style="44" customWidth="1"/>
    <col min="24" max="24" width="10.625" style="50" customWidth="1"/>
    <col min="25" max="25" width="7.625" style="44" customWidth="1"/>
    <col min="26" max="26" width="9.75390625" style="44" customWidth="1"/>
    <col min="27" max="16384" width="9.875" style="44" customWidth="1"/>
  </cols>
  <sheetData>
    <row r="1" ht="15.75" customHeight="1">
      <c r="A1" s="74" t="s">
        <v>382</v>
      </c>
    </row>
    <row r="2" ht="9.75"/>
    <row r="3" ht="15.75" customHeight="1" thickBot="1">
      <c r="A3" s="73" t="s">
        <v>373</v>
      </c>
    </row>
    <row r="4" spans="1:26" ht="9.75">
      <c r="A4" s="72" t="s">
        <v>372</v>
      </c>
      <c r="B4" s="70">
        <v>1</v>
      </c>
      <c r="C4" s="71" t="s">
        <v>371</v>
      </c>
      <c r="D4" s="52"/>
      <c r="E4" s="70">
        <v>2</v>
      </c>
      <c r="F4" s="69" t="s">
        <v>371</v>
      </c>
      <c r="G4" s="52"/>
      <c r="H4" s="70">
        <v>3</v>
      </c>
      <c r="I4" s="69" t="s">
        <v>371</v>
      </c>
      <c r="J4" s="52"/>
      <c r="K4" s="70">
        <v>4</v>
      </c>
      <c r="L4" s="69" t="s">
        <v>371</v>
      </c>
      <c r="M4" s="52"/>
      <c r="N4" s="70">
        <v>5</v>
      </c>
      <c r="O4" s="69" t="s">
        <v>371</v>
      </c>
      <c r="P4" s="52"/>
      <c r="Q4" s="70">
        <v>6</v>
      </c>
      <c r="R4" s="69" t="s">
        <v>371</v>
      </c>
      <c r="S4" s="52"/>
      <c r="T4" s="70">
        <v>7</v>
      </c>
      <c r="U4" s="69" t="s">
        <v>371</v>
      </c>
      <c r="V4" s="52"/>
      <c r="W4" s="70">
        <v>8</v>
      </c>
      <c r="X4" s="69" t="s">
        <v>371</v>
      </c>
      <c r="Y4" s="52"/>
      <c r="Z4" s="56"/>
    </row>
    <row r="5" spans="1:26" ht="9.75">
      <c r="A5" s="58"/>
      <c r="B5" s="62" t="s">
        <v>370</v>
      </c>
      <c r="C5" s="68" t="s">
        <v>369</v>
      </c>
      <c r="D5" s="61" t="s">
        <v>368</v>
      </c>
      <c r="E5" s="62" t="s">
        <v>370</v>
      </c>
      <c r="F5" s="61" t="s">
        <v>369</v>
      </c>
      <c r="G5" s="61" t="s">
        <v>368</v>
      </c>
      <c r="H5" s="62" t="s">
        <v>370</v>
      </c>
      <c r="I5" s="61" t="s">
        <v>369</v>
      </c>
      <c r="J5" s="61" t="s">
        <v>368</v>
      </c>
      <c r="K5" s="62" t="s">
        <v>370</v>
      </c>
      <c r="L5" s="61" t="s">
        <v>369</v>
      </c>
      <c r="M5" s="61" t="s">
        <v>368</v>
      </c>
      <c r="N5" s="62" t="s">
        <v>370</v>
      </c>
      <c r="O5" s="61" t="s">
        <v>369</v>
      </c>
      <c r="P5" s="61" t="s">
        <v>368</v>
      </c>
      <c r="Q5" s="62" t="s">
        <v>370</v>
      </c>
      <c r="R5" s="61" t="s">
        <v>369</v>
      </c>
      <c r="S5" s="61" t="s">
        <v>368</v>
      </c>
      <c r="T5" s="62" t="s">
        <v>370</v>
      </c>
      <c r="U5" s="61" t="s">
        <v>369</v>
      </c>
      <c r="V5" s="61" t="s">
        <v>368</v>
      </c>
      <c r="W5" s="62" t="s">
        <v>370</v>
      </c>
      <c r="X5" s="61" t="s">
        <v>369</v>
      </c>
      <c r="Y5" s="61" t="s">
        <v>368</v>
      </c>
      <c r="Z5" s="58"/>
    </row>
    <row r="6" spans="1:26" ht="9.75">
      <c r="A6" s="64" t="s">
        <v>374</v>
      </c>
      <c r="B6" s="62">
        <f>VLOOKUP(B4,'F-SDA'!$A$6:$Q$13,17)</f>
        <v>1694</v>
      </c>
      <c r="C6" s="63" t="str">
        <f>VLOOKUP(B4,'F-SDA'!$A$6:$Q$13,3)&amp;" "&amp;VLOOKUP(B4,'F-SDA'!$A$6:$Q$13,5)</f>
        <v>源　　　紫苑 3</v>
      </c>
      <c r="D6" s="75" t="str">
        <f>VLOOKUP(B4,'F-SDA'!$A$6:$Q$13,6)</f>
        <v>石川･小松商高</v>
      </c>
      <c r="E6" s="62">
        <f>VLOOKUP(E4,'F-SDA'!$A$6:$Q$13,17)</f>
        <v>1607</v>
      </c>
      <c r="F6" s="63" t="str">
        <f>VLOOKUP(E4,'F-SDA'!$A$6:$Q$13,3)&amp;" "&amp;VLOOKUP(E4,'F-SDA'!$A$6:$Q$13,5)</f>
        <v>亀田　　早彩 1</v>
      </c>
      <c r="G6" s="75" t="str">
        <f>VLOOKUP(E4,'F-SDA'!$A$6:$Q$13,6)</f>
        <v>石川･金 沢 大</v>
      </c>
      <c r="H6" s="62">
        <f>VLOOKUP(H4,'F-SDA'!$A$6:$Q$13,17)</f>
        <v>1584</v>
      </c>
      <c r="I6" s="63" t="str">
        <f>VLOOKUP(H4,'F-SDA'!$A$6:$Q$13,3)&amp;" "&amp;VLOOKUP(H4,'F-SDA'!$A$6:$Q$13,5)</f>
        <v>小寺　　彩貴 3</v>
      </c>
      <c r="J6" s="75" t="str">
        <f>VLOOKUP(H4,'F-SDA'!$A$6:$Q$13,6)</f>
        <v>石川･光 野 中</v>
      </c>
      <c r="K6" s="62">
        <f>VLOOKUP(K4,'F-SDA'!$A$6:$Q$13,17)</f>
        <v>1514</v>
      </c>
      <c r="L6" s="63" t="str">
        <f>VLOOKUP(K4,'F-SDA'!$A$6:$Q$13,3)&amp;" "&amp;VLOOKUP(K4,'F-SDA'!$A$6:$Q$13,5)</f>
        <v>明正　　真緒 2</v>
      </c>
      <c r="M6" s="75" t="str">
        <f>VLOOKUP(K4,'F-SDA'!$A$6:$Q$13,6)</f>
        <v>石川･小松大谷高</v>
      </c>
      <c r="N6" s="62">
        <f>VLOOKUP(N4,'F-SDA'!$A$6:$Q$13,17)</f>
        <v>1427</v>
      </c>
      <c r="O6" s="63" t="str">
        <f>VLOOKUP(N4,'F-SDA'!$A$6:$Q$13,3)&amp;" "&amp;VLOOKUP(N4,'F-SDA'!$A$6:$Q$13,5)</f>
        <v>稲葉　かりん 3</v>
      </c>
      <c r="P6" s="75" t="str">
        <f>VLOOKUP(N4,'F-SDA'!$A$6:$Q$13,6)</f>
        <v>石川･緑　　中</v>
      </c>
      <c r="Q6" s="62">
        <f>VLOOKUP(Q4,'F-SDA'!$A$6:$Q$13,17)</f>
        <v>1410</v>
      </c>
      <c r="R6" s="63" t="str">
        <f>VLOOKUP(Q4,'F-SDA'!$A$6:$Q$13,3)&amp;" "&amp;VLOOKUP(Q4,'F-SDA'!$A$6:$Q$13,5)</f>
        <v>山元　はるか 2</v>
      </c>
      <c r="S6" s="75" t="str">
        <f>VLOOKUP(Q4,'F-SDA'!$A$6:$Q$13,6)</f>
        <v>石川･小松商高</v>
      </c>
      <c r="T6" s="62">
        <f>VLOOKUP(T4,'F-SDA'!$A$6:$Q$13,17)</f>
        <v>1405</v>
      </c>
      <c r="U6" s="63" t="str">
        <f>VLOOKUP(T4,'F-SDA'!$A$6:$Q$13,3)&amp;" "&amp;VLOOKUP(T4,'F-SDA'!$A$6:$Q$13,5)</f>
        <v>森川　　芽衣 3</v>
      </c>
      <c r="V6" s="75" t="str">
        <f>VLOOKUP(T4,'F-SDA'!$A$6:$Q$13,6)</f>
        <v>福井･上 中 中</v>
      </c>
      <c r="W6" s="62">
        <f>VLOOKUP(W4,'F-SDA'!$A$6:$Q$13,17)</f>
        <v>1402</v>
      </c>
      <c r="X6" s="63" t="str">
        <f>VLOOKUP(W4,'F-SDA'!$A$6:$Q$13,3)&amp;" "&amp;VLOOKUP(W4,'F-SDA'!$A$6:$Q$13,5)</f>
        <v>木村　　美空 2</v>
      </c>
      <c r="Y6" s="75" t="str">
        <f>VLOOKUP(W4,'F-SDA'!$A$6:$Q$13,6)</f>
        <v>富山･富山商高</v>
      </c>
      <c r="Z6" s="56"/>
    </row>
    <row r="7" spans="1:26" ht="9.75">
      <c r="A7" s="67" t="s">
        <v>310</v>
      </c>
      <c r="B7" s="66" t="str">
        <f>VLOOKUP(B4,'F-SDA'!$A$6:$Q$13,9)</f>
        <v>12"66</v>
      </c>
      <c r="C7" s="59">
        <f>VLOOKUP(B4,'F-SDA'!$A$6:$Q$13,10)</f>
        <v>-1.4</v>
      </c>
      <c r="D7" s="65"/>
      <c r="E7" s="66" t="str">
        <f>VLOOKUP(E4,'F-SDA'!$A$6:$Q$13,9)</f>
        <v>12"91</v>
      </c>
      <c r="F7" s="59">
        <f>VLOOKUP(E4,'F-SDA'!$A$6:$Q$13,10)</f>
        <v>-0.6</v>
      </c>
      <c r="G7" s="65"/>
      <c r="H7" s="66" t="str">
        <f>VLOOKUP(H4,'F-SDA'!$A$6:$Q$13,9)</f>
        <v>12"91</v>
      </c>
      <c r="I7" s="59">
        <f>VLOOKUP(H4,'F-SDA'!$A$6:$Q$13,10)</f>
        <v>-0.3</v>
      </c>
      <c r="J7" s="65"/>
      <c r="K7" s="66" t="str">
        <f>VLOOKUP(K4,'F-SDA'!$A$6:$Q$13,9)</f>
        <v>13"17</v>
      </c>
      <c r="L7" s="59">
        <f>VLOOKUP(K4,'F-SDA'!$A$6:$Q$13,10)</f>
        <v>-0.6</v>
      </c>
      <c r="M7" s="65"/>
      <c r="N7" s="66" t="str">
        <f>VLOOKUP(N4,'F-SDA'!$A$6:$Q$13,9)</f>
        <v>13"49</v>
      </c>
      <c r="O7" s="59">
        <f>VLOOKUP(N4,'F-SDA'!$A$6:$Q$13,10)</f>
        <v>-0.9</v>
      </c>
      <c r="P7" s="65"/>
      <c r="Q7" s="66" t="str">
        <f>VLOOKUP(Q4,'F-SDA'!$A$6:$Q$13,9)</f>
        <v>13"46</v>
      </c>
      <c r="R7" s="59">
        <f>VLOOKUP(Q4,'F-SDA'!$A$6:$Q$13,10)</f>
        <v>-1</v>
      </c>
      <c r="S7" s="65"/>
      <c r="T7" s="66" t="str">
        <f>VLOOKUP(T4,'F-SDA'!$A$6:$Q$13,9)</f>
        <v>13"58</v>
      </c>
      <c r="U7" s="59">
        <f>VLOOKUP(T4,'F-SDA'!$A$6:$Q$13,10)</f>
        <v>-0.3</v>
      </c>
      <c r="V7" s="65"/>
      <c r="W7" s="66" t="str">
        <f>VLOOKUP(W4,'F-SDA'!$A$6:$Q$13,9)</f>
        <v>13"53</v>
      </c>
      <c r="X7" s="59">
        <f>VLOOKUP(W4,'F-SDA'!$A$6:$Q$13,10)</f>
        <v>-1</v>
      </c>
      <c r="Y7" s="65"/>
      <c r="Z7" s="56"/>
    </row>
    <row r="8" spans="1:26" ht="9.75">
      <c r="A8" s="67" t="s">
        <v>311</v>
      </c>
      <c r="B8" s="66" t="str">
        <f>VLOOKUP(B4,'F-SDA'!$A$6:$Q$13,14)</f>
        <v>26"26</v>
      </c>
      <c r="C8" s="59">
        <f>VLOOKUP(B4,'F-SDA'!$A$6:$Q$13,15)</f>
        <v>-1.3</v>
      </c>
      <c r="D8" s="65"/>
      <c r="E8" s="66" t="str">
        <f>VLOOKUP(E4,'F-SDA'!$A$6:$Q$13,14)</f>
        <v>26"75</v>
      </c>
      <c r="F8" s="59">
        <f>VLOOKUP(E4,'F-SDA'!$A$6:$Q$13,15)</f>
        <v>0.3</v>
      </c>
      <c r="G8" s="65"/>
      <c r="H8" s="66" t="str">
        <f>VLOOKUP(H4,'F-SDA'!$A$6:$Q$13,14)</f>
        <v>27"02</v>
      </c>
      <c r="I8" s="59">
        <f>VLOOKUP(H4,'F-SDA'!$A$6:$Q$13,15)</f>
        <v>1</v>
      </c>
      <c r="J8" s="65"/>
      <c r="K8" s="66" t="str">
        <f>VLOOKUP(K4,'F-SDA'!$A$6:$Q$13,14)</f>
        <v>27"31</v>
      </c>
      <c r="L8" s="59">
        <f>VLOOKUP(K4,'F-SDA'!$A$6:$Q$13,15)</f>
        <v>0.9</v>
      </c>
      <c r="M8" s="65"/>
      <c r="N8" s="66" t="str">
        <f>VLOOKUP(N4,'F-SDA'!$A$6:$Q$13,14)</f>
        <v>27"71</v>
      </c>
      <c r="O8" s="59">
        <f>VLOOKUP(N4,'F-SDA'!$A$6:$Q$13,15)</f>
        <v>-0.5</v>
      </c>
      <c r="P8" s="65"/>
      <c r="Q8" s="66" t="str">
        <f>VLOOKUP(Q4,'F-SDA'!$A$6:$Q$13,14)</f>
        <v>27"99</v>
      </c>
      <c r="R8" s="59">
        <f>VLOOKUP(Q4,'F-SDA'!$A$6:$Q$13,15)</f>
        <v>-1.3</v>
      </c>
      <c r="S8" s="65"/>
      <c r="T8" s="66" t="str">
        <f>VLOOKUP(T4,'F-SDA'!$A$6:$Q$13,14)</f>
        <v>27"80</v>
      </c>
      <c r="U8" s="59">
        <f>VLOOKUP(T4,'F-SDA'!$A$6:$Q$13,15)</f>
        <v>1</v>
      </c>
      <c r="V8" s="65"/>
      <c r="W8" s="66" t="str">
        <f>VLOOKUP(W4,'F-SDA'!$A$6:$Q$13,14)</f>
        <v>27"94</v>
      </c>
      <c r="X8" s="59">
        <f>VLOOKUP(W4,'F-SDA'!$A$6:$Q$13,15)</f>
        <v>0.3</v>
      </c>
      <c r="Y8" s="65"/>
      <c r="Z8" s="56"/>
    </row>
    <row r="9" spans="1:26" ht="9.75">
      <c r="A9" s="64" t="s">
        <v>375</v>
      </c>
      <c r="B9" s="62">
        <f>VLOOKUP(B4,'F-SDB'!$A$6:$Q$13,16)</f>
        <v>1650</v>
      </c>
      <c r="C9" s="63" t="str">
        <f>VLOOKUP(B4,'F-SDB'!$A$6:$Q$13,3)&amp;" "&amp;VLOOKUP(B4,'F-SDB'!$A$6:$Q$13,5)</f>
        <v>石原　　瑠菜 3</v>
      </c>
      <c r="D9" s="75" t="str">
        <f>VLOOKUP(B4,'F-SDB'!$A$6:$Q$13,6)</f>
        <v>石川･小松商高</v>
      </c>
      <c r="E9" s="62">
        <f>VLOOKUP(E4,'F-SDB'!$A$6:$Q$13,16)</f>
        <v>1582</v>
      </c>
      <c r="F9" s="63" t="str">
        <f>VLOOKUP(E4,'F-SDB'!$A$6:$Q$13,3)&amp;" "&amp;VLOOKUP(E4,'F-SDB'!$A$6:$Q$13,5)</f>
        <v>山禄　　夏美 1</v>
      </c>
      <c r="G9" s="75" t="str">
        <f>VLOOKUP(E4,'F-SDB'!$A$6:$Q$13,6)</f>
        <v>石川･金沢泉丘高</v>
      </c>
      <c r="H9" s="62">
        <f>VLOOKUP(H4,'F-SDB'!$A$6:$Q$13,16)</f>
        <v>1551</v>
      </c>
      <c r="I9" s="63" t="str">
        <f>VLOOKUP(H4,'F-SDB'!$A$6:$Q$13,3)&amp;" "&amp;VLOOKUP(H4,'F-SDB'!$A$6:$Q$13,5)</f>
        <v>原田　みの里 1</v>
      </c>
      <c r="J9" s="75" t="str">
        <f>VLOOKUP(H4,'F-SDB'!$A$6:$Q$13,6)</f>
        <v>石川･小松商高</v>
      </c>
      <c r="K9" s="62">
        <f>VLOOKUP(K4,'F-SDB'!$A$6:$Q$13,16)</f>
        <v>1491</v>
      </c>
      <c r="L9" s="63" t="str">
        <f>VLOOKUP(K4,'F-SDB'!$A$6:$Q$13,3)&amp;" "&amp;VLOOKUP(K4,'F-SDB'!$A$6:$Q$13,5)</f>
        <v>畑本　　千尋 2</v>
      </c>
      <c r="M9" s="75" t="str">
        <f>VLOOKUP(K4,'F-SDB'!$A$6:$Q$13,6)</f>
        <v>石川･小松商高</v>
      </c>
      <c r="N9" s="62">
        <f>VLOOKUP(N4,'F-SDB'!$A$6:$Q$13,16)</f>
        <v>1439</v>
      </c>
      <c r="O9" s="63" t="str">
        <f>VLOOKUP(N4,'F-SDB'!$A$6:$Q$13,3)&amp;" "&amp;VLOOKUP(N4,'F-SDB'!$A$6:$Q$13,5)</f>
        <v>上田　　芽生 1</v>
      </c>
      <c r="P9" s="75" t="str">
        <f>VLOOKUP(N4,'F-SDB'!$A$6:$Q$13,6)</f>
        <v>富山･富山商高</v>
      </c>
      <c r="Q9" s="62">
        <f>VLOOKUP(Q4,'F-SDB'!$A$6:$Q$13,16)</f>
        <v>1416</v>
      </c>
      <c r="R9" s="63" t="str">
        <f>VLOOKUP(Q4,'F-SDB'!$A$6:$Q$13,3)&amp;" "&amp;VLOOKUP(Q4,'F-SDB'!$A$6:$Q$13,5)</f>
        <v>池田　　妃那 2</v>
      </c>
      <c r="S9" s="75" t="str">
        <f>VLOOKUP(Q4,'F-SDB'!$A$6:$Q$13,6)</f>
        <v>石川･金沢市工高</v>
      </c>
      <c r="T9" s="62">
        <f>VLOOKUP(T4,'F-SDB'!$A$6:$Q$13,16)</f>
        <v>1318</v>
      </c>
      <c r="U9" s="63" t="str">
        <f>VLOOKUP(T4,'F-SDB'!$A$6:$Q$13,3)&amp;" "&amp;VLOOKUP(T4,'F-SDB'!$A$6:$Q$13,5)</f>
        <v>石山　　琴美 1</v>
      </c>
      <c r="V9" s="75" t="str">
        <f>VLOOKUP(T4,'F-SDB'!$A$6:$Q$13,6)</f>
        <v>石川･小 松 高</v>
      </c>
      <c r="W9" s="62">
        <f>VLOOKUP(W4,'F-SDB'!$A$6:$Q$13,16)</f>
        <v>1284</v>
      </c>
      <c r="X9" s="63" t="str">
        <f>VLOOKUP(W4,'F-SDB'!$A$6:$Q$13,3)&amp;" "&amp;VLOOKUP(W4,'F-SDB'!$A$6:$Q$13,5)</f>
        <v>石原　　妃菜 2</v>
      </c>
      <c r="Y9" s="75" t="str">
        <f>VLOOKUP(W4,'F-SDB'!$A$6:$Q$13,6)</f>
        <v>石川･小松商高</v>
      </c>
      <c r="Z9" s="56"/>
    </row>
    <row r="10" spans="1:26" ht="9.75">
      <c r="A10" s="67" t="s">
        <v>311</v>
      </c>
      <c r="B10" s="66" t="str">
        <f>VLOOKUP(B4,'F-SDB'!$A$6:$Q$13,9)</f>
        <v>26"78</v>
      </c>
      <c r="C10" s="59">
        <f>VLOOKUP(B4,'F-SDB'!$A$6:$Q$13,10)</f>
        <v>1</v>
      </c>
      <c r="D10" s="65"/>
      <c r="E10" s="66" t="str">
        <f>VLOOKUP(E4,'F-SDB'!$A$6:$Q$13,9)</f>
        <v>27"02</v>
      </c>
      <c r="F10" s="59">
        <f>VLOOKUP(E4,'F-SDB'!$A$6:$Q$13,10)</f>
        <v>1.9</v>
      </c>
      <c r="G10" s="65"/>
      <c r="H10" s="66" t="str">
        <f>VLOOKUP(H4,'F-SDB'!$A$6:$Q$13,9)</f>
        <v>27"08</v>
      </c>
      <c r="I10" s="59">
        <f>VLOOKUP(H4,'F-SDB'!$A$6:$Q$13,10)</f>
        <v>1.9</v>
      </c>
      <c r="J10" s="65"/>
      <c r="K10" s="66" t="str">
        <f>VLOOKUP(K4,'F-SDB'!$A$6:$Q$13,9)</f>
        <v>27"68</v>
      </c>
      <c r="L10" s="59">
        <f>VLOOKUP(K4,'F-SDB'!$A$6:$Q$13,10)</f>
        <v>1</v>
      </c>
      <c r="M10" s="65"/>
      <c r="N10" s="66" t="str">
        <f>VLOOKUP(N4,'F-SDB'!$A$6:$Q$13,9)</f>
        <v>27"59</v>
      </c>
      <c r="O10" s="59">
        <f>VLOOKUP(N4,'F-SDB'!$A$6:$Q$13,10)</f>
        <v>1.9</v>
      </c>
      <c r="P10" s="65"/>
      <c r="Q10" s="66" t="str">
        <f>VLOOKUP(Q4,'F-SDB'!$A$6:$Q$13,9)</f>
        <v>28"06</v>
      </c>
      <c r="R10" s="59">
        <f>VLOOKUP(Q4,'F-SDB'!$A$6:$Q$13,10)</f>
        <v>1</v>
      </c>
      <c r="S10" s="65"/>
      <c r="T10" s="66" t="str">
        <f>VLOOKUP(T4,'F-SDB'!$A$6:$Q$13,9)</f>
        <v>28"59</v>
      </c>
      <c r="U10" s="59">
        <f>VLOOKUP(T4,'F-SDB'!$A$6:$Q$13,10)</f>
        <v>1</v>
      </c>
      <c r="V10" s="65"/>
      <c r="W10" s="66" t="str">
        <f>VLOOKUP(W4,'F-SDB'!$A$6:$Q$13,9)</f>
        <v>30"07</v>
      </c>
      <c r="X10" s="59">
        <f>VLOOKUP(W4,'F-SDB'!$A$6:$Q$13,10)</f>
        <v>1.9</v>
      </c>
      <c r="Y10" s="65"/>
      <c r="Z10" s="56"/>
    </row>
    <row r="11" spans="1:26" ht="9.75">
      <c r="A11" s="67" t="s">
        <v>314</v>
      </c>
      <c r="B11" s="66" t="str">
        <f>VLOOKUP(B4,'F-SDB'!$A$6:$Q$13,14)</f>
        <v>59"17</v>
      </c>
      <c r="C11" s="59"/>
      <c r="D11" s="65"/>
      <c r="E11" s="66" t="str">
        <f>VLOOKUP(E4,'F-SDB'!$A$6:$Q$13,14)</f>
        <v>1'00"61</v>
      </c>
      <c r="F11" s="59"/>
      <c r="G11" s="65"/>
      <c r="H11" s="66" t="str">
        <f>VLOOKUP(H4,'F-SDB'!$A$6:$Q$13,14)</f>
        <v>1'01"39</v>
      </c>
      <c r="I11" s="59"/>
      <c r="J11" s="65"/>
      <c r="K11" s="66" t="str">
        <f>VLOOKUP(K4,'F-SDB'!$A$6:$Q$13,14)</f>
        <v>1'01"73</v>
      </c>
      <c r="L11" s="59"/>
      <c r="M11" s="65"/>
      <c r="N11" s="66" t="str">
        <f>VLOOKUP(N4,'F-SDB'!$A$6:$Q$13,14)</f>
        <v>1'03"62</v>
      </c>
      <c r="O11" s="59"/>
      <c r="P11" s="65"/>
      <c r="Q11" s="66" t="str">
        <f>VLOOKUP(Q4,'F-SDB'!$A$6:$Q$13,14)</f>
        <v>1'03"13</v>
      </c>
      <c r="R11" s="59"/>
      <c r="S11" s="65"/>
      <c r="T11" s="66" t="str">
        <f>VLOOKUP(T4,'F-SDB'!$A$6:$Q$13,14)</f>
        <v>1'05"03</v>
      </c>
      <c r="U11" s="59"/>
      <c r="V11" s="65"/>
      <c r="W11" s="66" t="str">
        <f>VLOOKUP(W4,'F-SDB'!$A$6:$Q$13,14)</f>
        <v>1'02"64</v>
      </c>
      <c r="X11" s="59"/>
      <c r="Y11" s="65"/>
      <c r="Z11" s="56"/>
    </row>
    <row r="12" spans="1:26" ht="9.75">
      <c r="A12" s="64" t="s">
        <v>367</v>
      </c>
      <c r="B12" s="62">
        <f>VLOOKUP(B4,'F-MDD'!$A$6:$Q$13,15)</f>
        <v>1556</v>
      </c>
      <c r="C12" s="63" t="str">
        <f>VLOOKUP(B4,'F-MDD'!$A$6:$Q$13,3)&amp;" "&amp;VLOOKUP(B4,'F-MDD'!$A$6:$Q$13,5)</f>
        <v>大山　さくら 2</v>
      </c>
      <c r="D12" s="75" t="str">
        <f>VLOOKUP(B4,'F-MDD'!$A$6:$Q$13,6)</f>
        <v>石川･丸 内 中</v>
      </c>
      <c r="E12" s="62">
        <f>VLOOKUP(E4,'F-MDD'!$A$6:$Q$13,15)</f>
        <v>1555</v>
      </c>
      <c r="F12" s="63" t="str">
        <f>VLOOKUP(E4,'F-MDD'!$A$6:$Q$13,3)&amp;" "&amp;VLOOKUP(E4,'F-MDD'!$A$6:$Q$13,5)</f>
        <v>濱野　　美生 2</v>
      </c>
      <c r="G12" s="75" t="str">
        <f>VLOOKUP(E4,'F-MDD'!$A$6:$Q$13,6)</f>
        <v>石川･金沢二水高</v>
      </c>
      <c r="H12" s="62">
        <f>VLOOKUP(H4,'F-MDD'!$A$6:$Q$13,15)</f>
        <v>1517</v>
      </c>
      <c r="I12" s="63" t="str">
        <f>VLOOKUP(H4,'F-MDD'!$A$6:$Q$13,3)&amp;" "&amp;VLOOKUP(H4,'F-MDD'!$A$6:$Q$13,5)</f>
        <v>宮前　　有里 1</v>
      </c>
      <c r="J12" s="75" t="str">
        <f>VLOOKUP(H4,'F-MDD'!$A$6:$Q$13,6)</f>
        <v>石川･金沢二水高</v>
      </c>
      <c r="K12" s="62">
        <f>VLOOKUP(K4,'F-MDD'!$A$6:$Q$13,15)</f>
        <v>1445</v>
      </c>
      <c r="L12" s="63" t="str">
        <f>VLOOKUP(K4,'F-MDD'!$A$6:$Q$13,3)&amp;" "&amp;VLOOKUP(K4,'F-MDD'!$A$6:$Q$13,5)</f>
        <v>中林　　来望 2</v>
      </c>
      <c r="M12" s="75" t="str">
        <f>VLOOKUP(K4,'F-MDD'!$A$6:$Q$13,6)</f>
        <v>石川･小 松 高</v>
      </c>
      <c r="N12" s="62">
        <f>VLOOKUP(N4,'F-MDD'!$A$6:$Q$13,15)</f>
        <v>1251</v>
      </c>
      <c r="O12" s="63" t="str">
        <f>VLOOKUP(N4,'F-MDD'!$A$6:$Q$13,3)&amp;" "&amp;VLOOKUP(N4,'F-MDD'!$A$6:$Q$13,5)</f>
        <v>庄田　　愛実 2</v>
      </c>
      <c r="P12" s="75" t="str">
        <f>VLOOKUP(N4,'F-MDD'!$A$6:$Q$13,6)</f>
        <v>石川･小 松 高</v>
      </c>
      <c r="Q12" s="62">
        <f>VLOOKUP(Q4,'F-MDD'!$A$6:$Q$13,15)</f>
        <v>1181</v>
      </c>
      <c r="R12" s="63" t="str">
        <f>VLOOKUP(Q4,'F-MDD'!$A$6:$Q$13,3)&amp;" "&amp;VLOOKUP(Q4,'F-MDD'!$A$6:$Q$13,5)</f>
        <v>山下　ひなた 2</v>
      </c>
      <c r="S12" s="75" t="str">
        <f>VLOOKUP(Q4,'F-MDD'!$A$6:$Q$13,6)</f>
        <v>石川･金沢泉丘高</v>
      </c>
      <c r="T12" s="62">
        <f>VLOOKUP(T4,'F-MDD'!$A$6:$Q$13,15)</f>
        <v>1125</v>
      </c>
      <c r="U12" s="63" t="str">
        <f>VLOOKUP(T4,'F-MDD'!$A$6:$Q$13,3)&amp;" "&amp;VLOOKUP(T4,'F-MDD'!$A$6:$Q$13,5)</f>
        <v>豊田　　真子 2</v>
      </c>
      <c r="V12" s="75" t="str">
        <f>VLOOKUP(T4,'F-MDD'!$A$6:$Q$13,6)</f>
        <v>石川･小 松 高</v>
      </c>
      <c r="W12" s="62">
        <f>VLOOKUP(W4,'F-MDD'!$A$6:$Q$13,15)</f>
        <v>1052</v>
      </c>
      <c r="X12" s="63" t="str">
        <f>VLOOKUP(W4,'F-MDD'!$A$6:$Q$13,3)&amp;" "&amp;VLOOKUP(W4,'F-MDD'!$A$6:$Q$13,5)</f>
        <v>川崎　　千珠 1</v>
      </c>
      <c r="Y12" s="75" t="str">
        <f>VLOOKUP(W4,'F-MDD'!$A$6:$Q$13,6)</f>
        <v>石川･丸 内 中</v>
      </c>
      <c r="Z12" s="56"/>
    </row>
    <row r="13" spans="1:26" ht="9.75">
      <c r="A13" s="67" t="s">
        <v>315</v>
      </c>
      <c r="B13" s="66" t="str">
        <f>VLOOKUP(B4,'F-MDD'!$A$6:$Q$13,9)</f>
        <v>2'23"34</v>
      </c>
      <c r="C13" s="59"/>
      <c r="D13" s="65"/>
      <c r="E13" s="66" t="str">
        <f>VLOOKUP(E4,'F-MDD'!$A$6:$Q$13,9)</f>
        <v>2'23"25</v>
      </c>
      <c r="F13" s="59"/>
      <c r="G13" s="65"/>
      <c r="H13" s="66" t="str">
        <f>VLOOKUP(H4,'F-MDD'!$A$6:$Q$13,9)</f>
        <v>2'25"78</v>
      </c>
      <c r="I13" s="59"/>
      <c r="J13" s="65"/>
      <c r="K13" s="66" t="str">
        <f>VLOOKUP(K4,'F-MDD'!$A$6:$Q$13,9)</f>
        <v>2'28"82</v>
      </c>
      <c r="L13" s="59"/>
      <c r="M13" s="65"/>
      <c r="N13" s="66" t="str">
        <f>VLOOKUP(N4,'F-MDD'!$A$6:$Q$13,9)</f>
        <v>2'35"59</v>
      </c>
      <c r="O13" s="59"/>
      <c r="P13" s="65"/>
      <c r="Q13" s="66" t="str">
        <f>VLOOKUP(Q4,'F-MDD'!$A$6:$Q$13,9)</f>
        <v>2'35"02</v>
      </c>
      <c r="R13" s="59"/>
      <c r="S13" s="65"/>
      <c r="T13" s="66" t="str">
        <f>VLOOKUP(T4,'F-MDD'!$A$6:$Q$13,9)</f>
        <v>2'41"01</v>
      </c>
      <c r="U13" s="59"/>
      <c r="V13" s="65"/>
      <c r="W13" s="66" t="str">
        <f>VLOOKUP(W4,'F-MDD'!$A$6:$Q$13,9)</f>
        <v>2'42"61</v>
      </c>
      <c r="X13" s="59"/>
      <c r="Y13" s="65"/>
      <c r="Z13" s="56"/>
    </row>
    <row r="14" spans="1:26" ht="9.75">
      <c r="A14" s="67" t="s">
        <v>316</v>
      </c>
      <c r="B14" s="66" t="str">
        <f>VLOOKUP(B4,'F-MDD'!$A$6:$Q$13,13)</f>
        <v>4'59"54</v>
      </c>
      <c r="C14" s="59"/>
      <c r="D14" s="65"/>
      <c r="E14" s="66" t="str">
        <f>VLOOKUP(E4,'F-MDD'!$A$6:$Q$13,13)</f>
        <v>5'00"08</v>
      </c>
      <c r="F14" s="59"/>
      <c r="G14" s="65"/>
      <c r="H14" s="66" t="str">
        <f>VLOOKUP(H4,'F-MDD'!$A$6:$Q$13,13)</f>
        <v>5'00"22</v>
      </c>
      <c r="I14" s="59"/>
      <c r="J14" s="65"/>
      <c r="K14" s="66" t="str">
        <f>VLOOKUP(K4,'F-MDD'!$A$6:$Q$13,13)</f>
        <v>5'04"83</v>
      </c>
      <c r="L14" s="59"/>
      <c r="M14" s="65"/>
      <c r="N14" s="66" t="str">
        <f>VLOOKUP(N4,'F-MDD'!$A$6:$Q$13,13)</f>
        <v>5'21"77</v>
      </c>
      <c r="O14" s="59"/>
      <c r="P14" s="65"/>
      <c r="Q14" s="66" t="str">
        <f>VLOOKUP(Q4,'F-MDD'!$A$6:$Q$13,13)</f>
        <v>5'35"21</v>
      </c>
      <c r="R14" s="59"/>
      <c r="S14" s="65"/>
      <c r="T14" s="66" t="str">
        <f>VLOOKUP(T4,'F-MDD'!$A$6:$Q$13,13)</f>
        <v>5'31"75</v>
      </c>
      <c r="U14" s="59"/>
      <c r="V14" s="65"/>
      <c r="W14" s="66" t="str">
        <f>VLOOKUP(W4,'F-MDD'!$A$6:$Q$13,13)</f>
        <v>5'41"53</v>
      </c>
      <c r="X14" s="59"/>
      <c r="Y14" s="65"/>
      <c r="Z14" s="56"/>
    </row>
    <row r="15" spans="1:26" ht="9.75">
      <c r="A15" s="64" t="s">
        <v>366</v>
      </c>
      <c r="B15" s="62">
        <f>VLOOKUP(B4,'F-HD'!$A$6:$Q$13,16)</f>
        <v>1714</v>
      </c>
      <c r="C15" s="63" t="str">
        <f>VLOOKUP(B4,'F-HD'!$A$6:$Q$13,3)&amp;" "&amp;VLOOKUP(B4,'F-HD'!$A$6:$Q$13,5)</f>
        <v>島田　　瑶子 </v>
      </c>
      <c r="D15" s="75" t="str">
        <f>VLOOKUP(B4,'F-HD'!$A$6:$Q$13,6)</f>
        <v>石川･金沢ＡＣ</v>
      </c>
      <c r="E15" s="62">
        <f>VLOOKUP(E4,'F-HD'!$A$6:$Q$13,16)</f>
        <v>1634</v>
      </c>
      <c r="F15" s="63" t="str">
        <f>VLOOKUP(E4,'F-HD'!$A$6:$Q$13,3)&amp;" "&amp;VLOOKUP(E4,'F-HD'!$A$6:$Q$13,5)</f>
        <v>竹内　恵梨子 </v>
      </c>
      <c r="G15" s="75" t="str">
        <f>VLOOKUP(E4,'F-HD'!$A$6:$Q$13,6)</f>
        <v>石川･金沢ＡＣ</v>
      </c>
      <c r="H15" s="62">
        <f>VLOOKUP(H4,'F-HD'!$A$6:$Q$13,16)</f>
        <v>1623</v>
      </c>
      <c r="I15" s="63" t="str">
        <f>VLOOKUP(H4,'F-HD'!$A$6:$Q$13,3)&amp;" "&amp;VLOOKUP(H4,'F-HD'!$A$6:$Q$13,5)</f>
        <v>源　　　紫苑 3</v>
      </c>
      <c r="J15" s="75" t="str">
        <f>VLOOKUP(H4,'F-HD'!$A$6:$Q$13,6)</f>
        <v>石川･小松商高</v>
      </c>
      <c r="K15" s="62">
        <f>VLOOKUP(K4,'F-HD'!$A$6:$Q$13,16)</f>
        <v>1370</v>
      </c>
      <c r="L15" s="63" t="str">
        <f>VLOOKUP(K4,'F-HD'!$A$6:$Q$13,3)&amp;" "&amp;VLOOKUP(K4,'F-HD'!$A$6:$Q$13,5)</f>
        <v>畑中　　春香 2</v>
      </c>
      <c r="M15" s="75" t="str">
        <f>VLOOKUP(K4,'F-HD'!$A$6:$Q$13,6)</f>
        <v>石川･北陸学院高</v>
      </c>
      <c r="N15" s="62">
        <f>VLOOKUP(N4,'F-HD'!$A$6:$Q$13,16)</f>
        <v>1103</v>
      </c>
      <c r="O15" s="63" t="str">
        <f>VLOOKUP(N4,'F-HD'!$A$6:$Q$13,3)&amp;" "&amp;VLOOKUP(N4,'F-HD'!$A$6:$Q$13,5)</f>
        <v>阿戸　佑理子 2</v>
      </c>
      <c r="P15" s="75" t="str">
        <f>VLOOKUP(N4,'F-HD'!$A$6:$Q$13,6)</f>
        <v>石川･小 松 高</v>
      </c>
      <c r="Q15" s="62"/>
      <c r="R15" s="63"/>
      <c r="S15" s="75"/>
      <c r="T15" s="62"/>
      <c r="U15" s="63"/>
      <c r="V15" s="75"/>
      <c r="W15" s="62"/>
      <c r="X15" s="63"/>
      <c r="Y15" s="75"/>
      <c r="Z15" s="56"/>
    </row>
    <row r="16" spans="1:26" ht="9.75">
      <c r="A16" s="67" t="s">
        <v>365</v>
      </c>
      <c r="B16" s="66" t="str">
        <f>VLOOKUP(B4,'F-HD'!$A$6:$Q$13,9)</f>
        <v>15"83</v>
      </c>
      <c r="C16" s="59">
        <f>VLOOKUP(B4,'F-HD'!$A$6:$Q$13,10)</f>
        <v>1.1</v>
      </c>
      <c r="D16" s="65"/>
      <c r="E16" s="66" t="str">
        <f>VLOOKUP(E4,'F-HD'!$A$6:$Q$13,9)</f>
        <v>15"75</v>
      </c>
      <c r="F16" s="59">
        <f>VLOOKUP(E4,'F-HD'!$A$6:$Q$13,10)</f>
        <v>1.1</v>
      </c>
      <c r="G16" s="65"/>
      <c r="H16" s="66" t="str">
        <f>VLOOKUP(H4,'F-HD'!$A$6:$Q$13,9)</f>
        <v>14"93</v>
      </c>
      <c r="I16" s="59">
        <f>VLOOKUP(H4,'F-HD'!$A$6:$Q$13,10)</f>
        <v>1.1</v>
      </c>
      <c r="J16" s="65"/>
      <c r="K16" s="66" t="str">
        <f>VLOOKUP(K4,'F-HD'!$A$6:$Q$13,9)</f>
        <v>17"09</v>
      </c>
      <c r="L16" s="59">
        <f>VLOOKUP(K4,'F-HD'!$A$6:$Q$13,10)</f>
        <v>1.1</v>
      </c>
      <c r="M16" s="65"/>
      <c r="N16" s="66" t="str">
        <f>VLOOKUP(N4,'F-HD'!$A$6:$Q$13,9)</f>
        <v>18"08</v>
      </c>
      <c r="O16" s="59">
        <f>VLOOKUP(N4,'F-HD'!$A$6:$Q$13,10)</f>
        <v>1.1</v>
      </c>
      <c r="P16" s="65"/>
      <c r="Q16" s="66"/>
      <c r="R16" s="59"/>
      <c r="S16" s="65"/>
      <c r="T16" s="66"/>
      <c r="U16" s="59"/>
      <c r="V16" s="65"/>
      <c r="W16" s="66"/>
      <c r="X16" s="59"/>
      <c r="Y16" s="65"/>
      <c r="Z16" s="56"/>
    </row>
    <row r="17" spans="1:26" ht="9.75">
      <c r="A17" s="67" t="s">
        <v>319</v>
      </c>
      <c r="B17" s="66" t="str">
        <f>VLOOKUP(B4,'F-HD'!$A$6:$Q$13,14)</f>
        <v>1'03"75</v>
      </c>
      <c r="C17" s="59"/>
      <c r="D17" s="65"/>
      <c r="E17" s="66" t="str">
        <f>VLOOKUP(E4,'F-HD'!$A$6:$Q$13,14)</f>
        <v>1'07"06</v>
      </c>
      <c r="F17" s="59"/>
      <c r="G17" s="65"/>
      <c r="H17" s="66" t="str">
        <f>VLOOKUP(H4,'F-HD'!$A$6:$Q$13,14)</f>
        <v>1'11"23</v>
      </c>
      <c r="I17" s="59"/>
      <c r="J17" s="65"/>
      <c r="K17" s="66" t="str">
        <f>VLOOKUP(K4,'F-HD'!$A$6:$Q$13,14)</f>
        <v>1'11"76</v>
      </c>
      <c r="L17" s="59"/>
      <c r="M17" s="65"/>
      <c r="N17" s="66" t="str">
        <f>VLOOKUP(N4,'F-HD'!$A$6:$Q$13,14)</f>
        <v>1'19"17</v>
      </c>
      <c r="O17" s="59"/>
      <c r="P17" s="65"/>
      <c r="Q17" s="66"/>
      <c r="R17" s="59"/>
      <c r="S17" s="65"/>
      <c r="T17" s="66"/>
      <c r="U17" s="59"/>
      <c r="V17" s="65"/>
      <c r="W17" s="66"/>
      <c r="X17" s="59"/>
      <c r="Y17" s="65"/>
      <c r="Z17" s="56"/>
    </row>
    <row r="18" spans="1:26" ht="9.75">
      <c r="A18" s="64" t="s">
        <v>376</v>
      </c>
      <c r="B18" s="62">
        <f>VLOOKUP(B4,'F-JDA'!$A$6:$Q$13,16)</f>
        <v>1402</v>
      </c>
      <c r="C18" s="63" t="str">
        <f>VLOOKUP(B4,'F-JDA'!$A$6:$Q$13,3)&amp;" "&amp;VLOOKUP(B4,'F-JDA'!$A$6:$Q$13,5)</f>
        <v>源　　　桜来 1</v>
      </c>
      <c r="D18" s="75" t="str">
        <f>VLOOKUP(B4,'F-JDA'!$A$6:$Q$13,6)</f>
        <v>石川･小松大谷高</v>
      </c>
      <c r="E18" s="62">
        <f>VLOOKUP(E4,'F-JDA'!$A$6:$Q$13,16)</f>
        <v>1368</v>
      </c>
      <c r="F18" s="63" t="str">
        <f>VLOOKUP(E4,'F-JDA'!$A$6:$Q$13,3)&amp;" "&amp;VLOOKUP(E4,'F-JDA'!$A$6:$Q$13,5)</f>
        <v>牧　　　奈緒 1</v>
      </c>
      <c r="G18" s="75" t="str">
        <f>VLOOKUP(E4,'F-JDA'!$A$6:$Q$13,6)</f>
        <v>石川･金沢二水高</v>
      </c>
      <c r="H18" s="62">
        <f>VLOOKUP(H4,'F-JDA'!$A$6:$Q$13,16)</f>
        <v>1246</v>
      </c>
      <c r="I18" s="63" t="str">
        <f>VLOOKUP(H4,'F-JDA'!$A$6:$Q$13,3)&amp;" "&amp;VLOOKUP(H4,'F-JDA'!$A$6:$Q$13,5)</f>
        <v>林　　　優杏 1</v>
      </c>
      <c r="J18" s="75" t="str">
        <f>VLOOKUP(H4,'F-JDA'!$A$6:$Q$13,6)</f>
        <v>石川･金沢伏見高</v>
      </c>
      <c r="K18" s="62">
        <f>VLOOKUP(K4,'F-JDA'!$A$6:$Q$13,16)</f>
        <v>1238</v>
      </c>
      <c r="L18" s="63" t="str">
        <f>VLOOKUP(K4,'F-JDA'!$A$6:$Q$13,3)&amp;" "&amp;VLOOKUP(K4,'F-JDA'!$A$6:$Q$13,5)</f>
        <v>砂川　　愛実 2</v>
      </c>
      <c r="M18" s="75" t="str">
        <f>VLOOKUP(K4,'F-JDA'!$A$6:$Q$13,6)</f>
        <v>石川･小 松 高</v>
      </c>
      <c r="N18" s="62">
        <f>VLOOKUP(N4,'F-JDA'!$A$6:$Q$13,16)</f>
        <v>1236</v>
      </c>
      <c r="O18" s="63" t="str">
        <f>VLOOKUP(N4,'F-JDA'!$A$6:$Q$13,3)&amp;" "&amp;VLOOKUP(N4,'F-JDA'!$A$6:$Q$13,5)</f>
        <v>鳥崎　　智水 1</v>
      </c>
      <c r="P18" s="75" t="str">
        <f>VLOOKUP(N4,'F-JDA'!$A$6:$Q$13,6)</f>
        <v>石川･小 松 高</v>
      </c>
      <c r="Q18" s="62">
        <f>VLOOKUP(Q4,'F-JDA'!$A$6:$Q$13,16)</f>
        <v>1116</v>
      </c>
      <c r="R18" s="63" t="str">
        <f>VLOOKUP(Q4,'F-JDA'!$A$6:$Q$13,3)&amp;" "&amp;VLOOKUP(Q4,'F-JDA'!$A$6:$Q$13,5)</f>
        <v>三角　　仁美 1</v>
      </c>
      <c r="S18" s="75" t="str">
        <f>VLOOKUP(Q4,'F-JDA'!$A$6:$Q$13,6)</f>
        <v>富山･ふくのjrRC</v>
      </c>
      <c r="T18" s="62">
        <f>VLOOKUP(T4,'F-JDA'!$A$6:$Q$13,16)</f>
        <v>1035</v>
      </c>
      <c r="U18" s="63" t="str">
        <f>VLOOKUP(T4,'F-JDA'!$A$6:$Q$13,3)&amp;" "&amp;VLOOKUP(T4,'F-JDA'!$A$6:$Q$13,5)</f>
        <v>奥山　　未紘 1</v>
      </c>
      <c r="V18" s="75" t="str">
        <f>VLOOKUP(T4,'F-JDA'!$A$6:$Q$13,6)</f>
        <v>石川･小松商高</v>
      </c>
      <c r="W18" s="62">
        <f>VLOOKUP(W4,'F-JDA'!$A$6:$Q$13,16)</f>
        <v>875</v>
      </c>
      <c r="X18" s="63" t="str">
        <f>VLOOKUP(W4,'F-JDA'!$A$6:$Q$13,3)&amp;" "&amp;VLOOKUP(W4,'F-JDA'!$A$6:$Q$13,5)</f>
        <v>中橋　磨奈香 2</v>
      </c>
      <c r="Y18" s="75" t="str">
        <f>VLOOKUP(W4,'F-JDA'!$A$6:$Q$13,6)</f>
        <v>石川･松 東 中</v>
      </c>
      <c r="Z18" s="56"/>
    </row>
    <row r="19" spans="1:26" ht="9.75">
      <c r="A19" s="67" t="s">
        <v>364</v>
      </c>
      <c r="B19" s="66" t="str">
        <f>VLOOKUP(B4,'F-JDA'!$A$6:$Q$13,9)</f>
        <v>4m45</v>
      </c>
      <c r="C19" s="59">
        <f>VLOOKUP(B4,'F-JDA'!$A$6:$Q$13,10)</f>
        <v>-0.7</v>
      </c>
      <c r="D19" s="65"/>
      <c r="E19" s="66" t="str">
        <f>VLOOKUP(E4,'F-JDA'!$A$6:$Q$13,9)</f>
        <v>4m29</v>
      </c>
      <c r="F19" s="59">
        <f>VLOOKUP(E4,'F-JDA'!$A$6:$Q$13,10)</f>
        <v>-0.8</v>
      </c>
      <c r="G19" s="65"/>
      <c r="H19" s="66" t="str">
        <f>VLOOKUP(H4,'F-JDA'!$A$6:$Q$13,9)</f>
        <v>4m16</v>
      </c>
      <c r="I19" s="59">
        <f>VLOOKUP(H4,'F-JDA'!$A$6:$Q$13,10)</f>
        <v>0.8</v>
      </c>
      <c r="J19" s="65"/>
      <c r="K19" s="66" t="str">
        <f>VLOOKUP(K4,'F-JDA'!$A$6:$Q$13,9)</f>
        <v>4m57</v>
      </c>
      <c r="L19" s="59">
        <f>VLOOKUP(K4,'F-JDA'!$A$6:$Q$13,10)</f>
        <v>0.6</v>
      </c>
      <c r="M19" s="65"/>
      <c r="N19" s="66" t="str">
        <f>VLOOKUP(N4,'F-JDA'!$A$6:$Q$13,9)</f>
        <v>4m56</v>
      </c>
      <c r="O19" s="59">
        <f>VLOOKUP(N4,'F-JDA'!$A$6:$Q$13,10)</f>
        <v>-0.6</v>
      </c>
      <c r="P19" s="65"/>
      <c r="Q19" s="66" t="str">
        <f>VLOOKUP(Q4,'F-JDA'!$A$6:$Q$13,9)</f>
        <v>3m99</v>
      </c>
      <c r="R19" s="59">
        <f>VLOOKUP(Q4,'F-JDA'!$A$6:$Q$13,10)</f>
        <v>0.6</v>
      </c>
      <c r="S19" s="65"/>
      <c r="T19" s="66" t="str">
        <f>VLOOKUP(T4,'F-JDA'!$A$6:$Q$13,9)</f>
        <v>3m82</v>
      </c>
      <c r="U19" s="59">
        <f>VLOOKUP(T4,'F-JDA'!$A$6:$Q$13,10)</f>
        <v>-1.2</v>
      </c>
      <c r="V19" s="65"/>
      <c r="W19" s="66" t="str">
        <f>VLOOKUP(W4,'F-JDA'!$A$6:$Q$13,9)</f>
        <v>3m72</v>
      </c>
      <c r="X19" s="59">
        <f>VLOOKUP(W4,'F-JDA'!$A$6:$Q$13,10)</f>
        <v>0.3</v>
      </c>
      <c r="Y19" s="65"/>
      <c r="Z19" s="56"/>
    </row>
    <row r="20" spans="1:26" ht="9.75">
      <c r="A20" s="67" t="s">
        <v>363</v>
      </c>
      <c r="B20" s="66" t="str">
        <f>VLOOKUP(B4,'F-JDA'!$A$6:$Q$13,14)</f>
        <v>1m50</v>
      </c>
      <c r="C20" s="59"/>
      <c r="D20" s="65"/>
      <c r="E20" s="66" t="str">
        <f>VLOOKUP(E4,'F-JDA'!$A$6:$Q$13,14)</f>
        <v>1m50</v>
      </c>
      <c r="F20" s="59"/>
      <c r="G20" s="65"/>
      <c r="H20" s="66" t="str">
        <f>VLOOKUP(H4,'F-JDA'!$A$6:$Q$13,14)</f>
        <v>1m40</v>
      </c>
      <c r="I20" s="59"/>
      <c r="J20" s="65"/>
      <c r="K20" s="66" t="str">
        <f>VLOOKUP(K4,'F-JDA'!$A$6:$Q$13,14)</f>
        <v>1m30</v>
      </c>
      <c r="L20" s="59"/>
      <c r="M20" s="65"/>
      <c r="N20" s="66" t="str">
        <f>VLOOKUP(N4,'F-JDA'!$A$6:$Q$13,14)</f>
        <v>1m30</v>
      </c>
      <c r="O20" s="59"/>
      <c r="P20" s="65"/>
      <c r="Q20" s="66" t="str">
        <f>VLOOKUP(Q4,'F-JDA'!$A$6:$Q$13,14)</f>
        <v>1m30</v>
      </c>
      <c r="R20" s="59"/>
      <c r="S20" s="65"/>
      <c r="T20" s="66" t="str">
        <f>VLOOKUP(T4,'F-JDA'!$A$6:$Q$13,14)</f>
        <v>1m25</v>
      </c>
      <c r="U20" s="59"/>
      <c r="V20" s="65"/>
      <c r="W20" s="66" t="str">
        <f>VLOOKUP(W4,'F-JDA'!$A$6:$Q$13,14)</f>
        <v>1m10</v>
      </c>
      <c r="X20" s="59"/>
      <c r="Y20" s="65"/>
      <c r="Z20" s="56"/>
    </row>
    <row r="21" spans="1:26" ht="9.75">
      <c r="A21" s="64" t="s">
        <v>377</v>
      </c>
      <c r="B21" s="62">
        <f>VLOOKUP(B4,'F-JDB'!$A$6:$Q$13,17)</f>
        <v>1703</v>
      </c>
      <c r="C21" s="63" t="str">
        <f>VLOOKUP(B4,'F-JDB'!$A$6:$Q$13,3)&amp;" "&amp;VLOOKUP(B4,'F-JDB'!$A$6:$Q$13,5)</f>
        <v>谷本　沙柚佳 1</v>
      </c>
      <c r="D21" s="75" t="str">
        <f>VLOOKUP(B4,'F-JDB'!$A$6:$Q$13,6)</f>
        <v>石川･金 沢 大</v>
      </c>
      <c r="E21" s="62">
        <f>VLOOKUP(E4,'F-JDB'!$A$6:$Q$13,17)</f>
        <v>1688</v>
      </c>
      <c r="F21" s="63" t="str">
        <f>VLOOKUP(E4,'F-JDB'!$A$6:$Q$13,3)&amp;" "&amp;VLOOKUP(E4,'F-JDB'!$A$6:$Q$13,5)</f>
        <v>野村　　来羽 1</v>
      </c>
      <c r="G21" s="75" t="str">
        <f>VLOOKUP(E4,'F-JDB'!$A$6:$Q$13,6)</f>
        <v>富山･ﾀﾞｲｼﾝﾌﾟﾗﾝﾄ</v>
      </c>
      <c r="H21" s="62">
        <f>VLOOKUP(H4,'F-JDB'!$A$6:$Q$13,17)</f>
        <v>1428</v>
      </c>
      <c r="I21" s="63" t="str">
        <f>VLOOKUP(H4,'F-JDB'!$A$6:$Q$13,3)&amp;" "&amp;VLOOKUP(H4,'F-JDB'!$A$6:$Q$13,5)</f>
        <v>野村　　陽羽 1</v>
      </c>
      <c r="J21" s="75" t="str">
        <f>VLOOKUP(H4,'F-JDB'!$A$6:$Q$13,6)</f>
        <v>富山･富山商高</v>
      </c>
      <c r="K21" s="62">
        <f>VLOOKUP(K4,'F-JDB'!$A$6:$Q$13,17)</f>
        <v>1384</v>
      </c>
      <c r="L21" s="63" t="str">
        <f>VLOOKUP(K4,'F-JDB'!$A$6:$Q$13,3)&amp;" "&amp;VLOOKUP(K4,'F-JDB'!$A$6:$Q$13,5)</f>
        <v>森　　　真広 2</v>
      </c>
      <c r="M21" s="75" t="str">
        <f>VLOOKUP(K4,'F-JDB'!$A$6:$Q$13,6)</f>
        <v>富山･富山商高</v>
      </c>
      <c r="N21" s="62">
        <f>VLOOKUP(N4,'F-JDB'!$A$6:$Q$13,17)</f>
        <v>1296</v>
      </c>
      <c r="O21" s="63" t="str">
        <f>VLOOKUP(N4,'F-JDB'!$A$6:$Q$13,3)&amp;" "&amp;VLOOKUP(N4,'F-JDB'!$A$6:$Q$13,5)</f>
        <v>中村　　美南 1</v>
      </c>
      <c r="P21" s="75" t="str">
        <f>VLOOKUP(N4,'F-JDB'!$A$6:$Q$13,6)</f>
        <v>富山･富山商高</v>
      </c>
      <c r="Q21" s="62">
        <f>VLOOKUP(Q4,'F-JDB'!$A$6:$Q$13,17)</f>
        <v>1159</v>
      </c>
      <c r="R21" s="63" t="str">
        <f>VLOOKUP(Q4,'F-JDB'!$A$6:$Q$13,3)&amp;" "&amp;VLOOKUP(Q4,'F-JDB'!$A$6:$Q$13,5)</f>
        <v>出口　菜都子 1</v>
      </c>
      <c r="S21" s="75" t="str">
        <f>VLOOKUP(Q4,'F-JDB'!$A$6:$Q$13,6)</f>
        <v>石川･金沢泉丘高</v>
      </c>
      <c r="T21" s="62">
        <f>VLOOKUP(T4,'F-JDB'!$A$6:$Q$13,17)</f>
        <v>1098</v>
      </c>
      <c r="U21" s="63" t="str">
        <f>VLOOKUP(T4,'F-JDB'!$A$6:$Q$13,3)&amp;" "&amp;VLOOKUP(T4,'F-JDB'!$A$6:$Q$13,5)</f>
        <v>平野　　香乃 1</v>
      </c>
      <c r="V21" s="75" t="str">
        <f>VLOOKUP(T4,'F-JDB'!$A$6:$Q$13,6)</f>
        <v>石川･金沢泉丘高</v>
      </c>
      <c r="W21" s="62"/>
      <c r="X21" s="63"/>
      <c r="Y21" s="75"/>
      <c r="Z21" s="56"/>
    </row>
    <row r="22" spans="1:26" ht="9.75">
      <c r="A22" s="67" t="s">
        <v>364</v>
      </c>
      <c r="B22" s="66" t="str">
        <f>VLOOKUP(B4,'F-JDB'!$A$6:$Q$13,9)</f>
        <v>5m11</v>
      </c>
      <c r="C22" s="59">
        <f>VLOOKUP(B4,'F-JDB'!$A$6:$Q$13,10)</f>
        <v>-0.4</v>
      </c>
      <c r="D22" s="65"/>
      <c r="E22" s="66" t="str">
        <f>VLOOKUP(E4,'F-JDB'!$A$6:$Q$13,9)</f>
        <v>5m23</v>
      </c>
      <c r="F22" s="59">
        <f>VLOOKUP(E4,'F-JDB'!$A$6:$Q$13,10)</f>
        <v>1.3</v>
      </c>
      <c r="G22" s="65"/>
      <c r="H22" s="66" t="str">
        <f>VLOOKUP(H4,'F-JDB'!$A$6:$Q$13,9)</f>
        <v>4m49</v>
      </c>
      <c r="I22" s="59">
        <f>VLOOKUP(H4,'F-JDB'!$A$6:$Q$13,10)</f>
        <v>-0.4</v>
      </c>
      <c r="J22" s="65"/>
      <c r="K22" s="66" t="str">
        <f>VLOOKUP(K4,'F-JDB'!$A$6:$Q$13,9)</f>
        <v>4m40</v>
      </c>
      <c r="L22" s="59">
        <f>VLOOKUP(K4,'F-JDB'!$A$6:$Q$13,10)</f>
        <v>0.5</v>
      </c>
      <c r="M22" s="65"/>
      <c r="N22" s="66" t="str">
        <f>VLOOKUP(N4,'F-JDB'!$A$6:$Q$13,9)</f>
        <v>4m18</v>
      </c>
      <c r="O22" s="59">
        <f>VLOOKUP(N4,'F-JDB'!$A$6:$Q$13,10)</f>
        <v>0.7</v>
      </c>
      <c r="P22" s="65"/>
      <c r="Q22" s="66" t="str">
        <f>VLOOKUP(Q4,'F-JDB'!$A$6:$Q$13,9)</f>
        <v>3m90</v>
      </c>
      <c r="R22" s="59">
        <f>VLOOKUP(Q4,'F-JDB'!$A$6:$Q$13,10)</f>
        <v>-0.7</v>
      </c>
      <c r="S22" s="65"/>
      <c r="T22" s="66" t="str">
        <f>VLOOKUP(T4,'F-JDB'!$A$6:$Q$13,9)</f>
        <v>3m87</v>
      </c>
      <c r="U22" s="59">
        <f>VLOOKUP(T4,'F-JDB'!$A$6:$Q$13,10)</f>
        <v>0.6</v>
      </c>
      <c r="V22" s="65"/>
      <c r="W22" s="66"/>
      <c r="X22" s="59"/>
      <c r="Y22" s="65"/>
      <c r="Z22" s="56"/>
    </row>
    <row r="23" spans="1:26" ht="9.75">
      <c r="A23" s="67" t="s">
        <v>362</v>
      </c>
      <c r="B23" s="66" t="str">
        <f>VLOOKUP(B4,'F-JDB'!$A$6:$Q$13,14)</f>
        <v>11m76</v>
      </c>
      <c r="C23" s="59">
        <f>VLOOKUP(B4,'F-JDB'!$A$6:$Q$13,15)</f>
        <v>1.1</v>
      </c>
      <c r="D23" s="65"/>
      <c r="E23" s="66" t="str">
        <f>VLOOKUP(E4,'F-JDB'!$A$6:$Q$13,14)</f>
        <v>11m32</v>
      </c>
      <c r="F23" s="59">
        <f>VLOOKUP(E4,'F-JDB'!$A$6:$Q$13,15)</f>
        <v>0.5</v>
      </c>
      <c r="G23" s="65"/>
      <c r="H23" s="66" t="str">
        <f>VLOOKUP(H4,'F-JDB'!$A$6:$Q$13,14)</f>
        <v>10m32</v>
      </c>
      <c r="I23" s="59">
        <f>VLOOKUP(H4,'F-JDB'!$A$6:$Q$13,15)</f>
        <v>-1</v>
      </c>
      <c r="J23" s="65"/>
      <c r="K23" s="66" t="str">
        <f>VLOOKUP(K4,'F-JDB'!$A$6:$Q$13,14)</f>
        <v>10m03</v>
      </c>
      <c r="L23" s="59">
        <f>VLOOKUP(K4,'F-JDB'!$A$6:$Q$13,15)</f>
        <v>0</v>
      </c>
      <c r="M23" s="65"/>
      <c r="N23" s="66" t="str">
        <f>VLOOKUP(N4,'F-JDB'!$A$6:$Q$13,14)</f>
        <v>9m69</v>
      </c>
      <c r="O23" s="59">
        <f>VLOOKUP(N4,'F-JDB'!$A$6:$Q$13,15)</f>
        <v>-1.2</v>
      </c>
      <c r="P23" s="65"/>
      <c r="Q23" s="66" t="str">
        <f>VLOOKUP(Q4,'F-JDB'!$A$6:$Q$13,14)</f>
        <v>8m89</v>
      </c>
      <c r="R23" s="59">
        <f>VLOOKUP(Q4,'F-JDB'!$A$6:$Q$13,15)</f>
        <v>0.7</v>
      </c>
      <c r="S23" s="65"/>
      <c r="T23" s="66" t="str">
        <f>VLOOKUP(T4,'F-JDB'!$A$6:$Q$13,14)</f>
        <v>8m30</v>
      </c>
      <c r="U23" s="59">
        <f>VLOOKUP(T4,'F-JDB'!$A$6:$Q$13,15)</f>
        <v>0.3</v>
      </c>
      <c r="V23" s="65"/>
      <c r="W23" s="66"/>
      <c r="X23" s="59"/>
      <c r="Y23" s="65"/>
      <c r="Z23" s="56"/>
    </row>
    <row r="24" spans="1:26" ht="9.75">
      <c r="A24" s="64" t="s">
        <v>378</v>
      </c>
      <c r="B24" s="62">
        <f>VLOOKUP(B4,'F-TDA'!$A$7:$Q$7,15)</f>
        <v>977</v>
      </c>
      <c r="C24" s="63" t="str">
        <f>VLOOKUP(B4,'F-TDA'!$A$7:$Q$7,3)&amp;" "&amp;VLOOKUP(B4,'F-TDA'!$A$7:$Q$7,5)</f>
        <v>五嶋　　理子 3</v>
      </c>
      <c r="D24" s="75" t="str">
        <f>VLOOKUP(B4,'F-TDA'!$A$7:$Q$7,6)</f>
        <v>富山･ふくのjrRC</v>
      </c>
      <c r="E24" s="62"/>
      <c r="F24" s="63"/>
      <c r="G24" s="75"/>
      <c r="H24" s="62"/>
      <c r="I24" s="63"/>
      <c r="J24" s="75"/>
      <c r="K24" s="62"/>
      <c r="L24" s="63"/>
      <c r="M24" s="75"/>
      <c r="N24" s="62"/>
      <c r="O24" s="63"/>
      <c r="P24" s="75"/>
      <c r="Q24" s="62"/>
      <c r="R24" s="63"/>
      <c r="S24" s="75"/>
      <c r="T24" s="62"/>
      <c r="U24" s="63"/>
      <c r="V24" s="75"/>
      <c r="W24" s="62"/>
      <c r="X24" s="63"/>
      <c r="Y24" s="75"/>
      <c r="Z24" s="56"/>
    </row>
    <row r="25" spans="1:26" ht="9.75">
      <c r="A25" s="67" t="s">
        <v>360</v>
      </c>
      <c r="B25" s="66" t="str">
        <f>VLOOKUP(B4,'F-TDA'!$A$7:$Q$7,9)</f>
        <v>9m56</v>
      </c>
      <c r="C25" s="59"/>
      <c r="D25" s="65"/>
      <c r="E25" s="66"/>
      <c r="F25" s="59"/>
      <c r="G25" s="65"/>
      <c r="H25" s="66"/>
      <c r="I25" s="59"/>
      <c r="J25" s="65"/>
      <c r="K25" s="66"/>
      <c r="L25" s="59"/>
      <c r="M25" s="65"/>
      <c r="N25" s="66"/>
      <c r="O25" s="59"/>
      <c r="P25" s="65"/>
      <c r="Q25" s="66"/>
      <c r="R25" s="59"/>
      <c r="S25" s="65"/>
      <c r="T25" s="66"/>
      <c r="U25" s="59"/>
      <c r="V25" s="65"/>
      <c r="W25" s="66"/>
      <c r="X25" s="59"/>
      <c r="Y25" s="65"/>
      <c r="Z25" s="56"/>
    </row>
    <row r="26" spans="1:26" ht="9.75">
      <c r="A26" s="67" t="s">
        <v>359</v>
      </c>
      <c r="B26" s="66" t="str">
        <f>VLOOKUP(B4,'F-TDA'!$A$7:$Q$7,13)</f>
        <v>24m25</v>
      </c>
      <c r="C26" s="59"/>
      <c r="D26" s="65"/>
      <c r="E26" s="66"/>
      <c r="F26" s="59"/>
      <c r="G26" s="65"/>
      <c r="H26" s="66"/>
      <c r="I26" s="59"/>
      <c r="J26" s="65"/>
      <c r="K26" s="66"/>
      <c r="L26" s="59"/>
      <c r="M26" s="65"/>
      <c r="N26" s="66"/>
      <c r="O26" s="59"/>
      <c r="P26" s="65"/>
      <c r="Q26" s="66"/>
      <c r="R26" s="59"/>
      <c r="S26" s="65"/>
      <c r="T26" s="66"/>
      <c r="U26" s="59"/>
      <c r="V26" s="65"/>
      <c r="W26" s="66"/>
      <c r="X26" s="59"/>
      <c r="Y26" s="65"/>
      <c r="Z26" s="56"/>
    </row>
    <row r="27" spans="1:26" ht="9.75">
      <c r="A27" s="64" t="s">
        <v>379</v>
      </c>
      <c r="B27" s="62">
        <f>VLOOKUP(B4,'F-TDA'!$A$9:$Q$16,15)</f>
        <v>1202</v>
      </c>
      <c r="C27" s="63" t="str">
        <f>VLOOKUP(B4,'F-TDA'!$A$9:$Q$16,3)&amp;" "&amp;VLOOKUP(B4,'F-TDA'!$A$9:$Q$16,5)</f>
        <v>岡田　　遥菜 2</v>
      </c>
      <c r="D27" s="75" t="str">
        <f>VLOOKUP(B4,'F-TDA'!$A$9:$Q$16,6)</f>
        <v>石川･小松大谷高</v>
      </c>
      <c r="E27" s="62">
        <f>VLOOKUP(E4,'F-TDA'!$A$9:$Q$16,15)</f>
        <v>963</v>
      </c>
      <c r="F27" s="63" t="str">
        <f>VLOOKUP(E4,'F-TDA'!$A$9:$Q$16,3)&amp;" "&amp;VLOOKUP(E4,'F-TDA'!$A$9:$Q$16,5)</f>
        <v>叶田　　楓奈 2</v>
      </c>
      <c r="G27" s="75" t="str">
        <f>VLOOKUP(E4,'F-TDA'!$A$9:$Q$16,6)</f>
        <v>石川･大聖寺実高</v>
      </c>
      <c r="H27" s="62">
        <f>VLOOKUP(H4,'F-TDA'!$A$9:$Q$16,15)</f>
        <v>827</v>
      </c>
      <c r="I27" s="63" t="str">
        <f>VLOOKUP(H4,'F-TDA'!$A$9:$Q$16,3)&amp;" "&amp;VLOOKUP(H4,'F-TDA'!$A$9:$Q$16,5)</f>
        <v>亀澤　　亜依 2</v>
      </c>
      <c r="J27" s="75" t="str">
        <f>VLOOKUP(H4,'F-TDA'!$A$9:$Q$16,6)</f>
        <v>富山･金 沢 大</v>
      </c>
      <c r="K27" s="62">
        <f>VLOOKUP(K4,'F-TDA'!$A$9:$Q$16,15)</f>
        <v>813</v>
      </c>
      <c r="L27" s="63" t="str">
        <f>VLOOKUP(K4,'F-TDA'!$A$9:$Q$16,3)&amp;" "&amp;VLOOKUP(K4,'F-TDA'!$A$9:$Q$16,5)</f>
        <v>釣田　咲千香 1</v>
      </c>
      <c r="M27" s="75" t="str">
        <f>VLOOKUP(K4,'F-TDA'!$A$9:$Q$16,6)</f>
        <v>石川･金沢二水高</v>
      </c>
      <c r="N27" s="62">
        <f>VLOOKUP(N4,'F-TDA'!$A$9:$Q$16,15)</f>
        <v>778</v>
      </c>
      <c r="O27" s="63" t="str">
        <f>VLOOKUP(N4,'F-TDA'!$A$9:$Q$16,3)&amp;" "&amp;VLOOKUP(N4,'F-TDA'!$A$9:$Q$16,5)</f>
        <v>南　　　蒼依 1</v>
      </c>
      <c r="P27" s="75" t="str">
        <f>VLOOKUP(N4,'F-TDA'!$A$9:$Q$16,6)</f>
        <v>石川･小松工高</v>
      </c>
      <c r="Q27" s="62">
        <f>VLOOKUP(Q4,'F-TDA'!$A$9:$Q$16,15)</f>
        <v>726</v>
      </c>
      <c r="R27" s="63" t="str">
        <f>VLOOKUP(Q4,'F-TDA'!$A$9:$Q$16,3)&amp;" "&amp;VLOOKUP(Q4,'F-TDA'!$A$9:$Q$16,5)</f>
        <v>谷口　　麗夢 2</v>
      </c>
      <c r="S27" s="75" t="str">
        <f>VLOOKUP(Q4,'F-TDA'!$A$9:$Q$16,6)</f>
        <v>石川･小松大谷高</v>
      </c>
      <c r="T27" s="62">
        <f>VLOOKUP(T4,'F-TDA'!$A$9:$Q$16,15)</f>
        <v>709</v>
      </c>
      <c r="U27" s="63" t="str">
        <f>VLOOKUP(T4,'F-TDA'!$A$9:$Q$16,3)&amp;" "&amp;VLOOKUP(T4,'F-TDA'!$A$9:$Q$16,5)</f>
        <v>田中　　結菜 1</v>
      </c>
      <c r="V27" s="75" t="str">
        <f>VLOOKUP(T4,'F-TDA'!$A$9:$Q$16,6)</f>
        <v>石川･小松大谷高</v>
      </c>
      <c r="W27" s="62">
        <f>VLOOKUP(W4,'F-TDA'!$A$9:$Q$16,15)</f>
        <v>578</v>
      </c>
      <c r="X27" s="63" t="str">
        <f>VLOOKUP(W4,'F-TDA'!$A$9:$Q$16,3)&amp;" "&amp;VLOOKUP(W4,'F-TDA'!$A$9:$Q$16,5)</f>
        <v>片口　理央奈 1</v>
      </c>
      <c r="Y27" s="75" t="str">
        <f>VLOOKUP(W4,'F-TDA'!$A$9:$Q$16,6)</f>
        <v>富山･富山商高</v>
      </c>
      <c r="Z27" s="56"/>
    </row>
    <row r="28" spans="1:26" ht="9.75">
      <c r="A28" s="67" t="s">
        <v>360</v>
      </c>
      <c r="B28" s="66" t="str">
        <f>VLOOKUP(B4,'F-TDA'!$A$9:$Q$16,9)</f>
        <v>10m55</v>
      </c>
      <c r="C28" s="59"/>
      <c r="D28" s="65"/>
      <c r="E28" s="66" t="str">
        <f>VLOOKUP(E4,'F-TDA'!$A$9:$Q$16,9)</f>
        <v>8m14</v>
      </c>
      <c r="F28" s="59"/>
      <c r="G28" s="65"/>
      <c r="H28" s="66" t="str">
        <f>VLOOKUP(H4,'F-TDA'!$A$9:$Q$16,9)</f>
        <v>8m08</v>
      </c>
      <c r="I28" s="59"/>
      <c r="J28" s="65"/>
      <c r="K28" s="66" t="str">
        <f>VLOOKUP(K4,'F-TDA'!$A$9:$Q$16,9)</f>
        <v>7m34</v>
      </c>
      <c r="L28" s="59"/>
      <c r="M28" s="65"/>
      <c r="N28" s="66" t="str">
        <f>VLOOKUP(N4,'F-TDA'!$A$9:$Q$16,9)</f>
        <v>7m68</v>
      </c>
      <c r="O28" s="59"/>
      <c r="P28" s="65"/>
      <c r="Q28" s="66" t="str">
        <f>VLOOKUP(Q4,'F-TDA'!$A$9:$Q$16,9)</f>
        <v>5m50</v>
      </c>
      <c r="R28" s="59"/>
      <c r="S28" s="65"/>
      <c r="T28" s="66" t="str">
        <f>VLOOKUP(T4,'F-TDA'!$A$9:$Q$16,9)</f>
        <v>6m73</v>
      </c>
      <c r="U28" s="59"/>
      <c r="V28" s="65"/>
      <c r="W28" s="66" t="str">
        <f>VLOOKUP(W4,'F-TDA'!$A$9:$Q$16,9)</f>
        <v>5m60</v>
      </c>
      <c r="X28" s="59"/>
      <c r="Y28" s="65"/>
      <c r="Z28" s="56"/>
    </row>
    <row r="29" spans="1:26" ht="9.75">
      <c r="A29" s="67" t="s">
        <v>359</v>
      </c>
      <c r="B29" s="66" t="str">
        <f>VLOOKUP(B4,'F-TDA'!$A$9:$Q$16,13)</f>
        <v>33m27</v>
      </c>
      <c r="C29" s="59"/>
      <c r="D29" s="65"/>
      <c r="E29" s="66" t="str">
        <f>VLOOKUP(E4,'F-TDA'!$A$9:$Q$16,13)</f>
        <v>28m32</v>
      </c>
      <c r="F29" s="59"/>
      <c r="G29" s="65"/>
      <c r="H29" s="66" t="str">
        <f>VLOOKUP(H4,'F-TDA'!$A$9:$Q$16,13)</f>
        <v>20m99</v>
      </c>
      <c r="I29" s="59"/>
      <c r="J29" s="65"/>
      <c r="K29" s="66" t="str">
        <f>VLOOKUP(K4,'F-TDA'!$A$9:$Q$16,13)</f>
        <v>22m77</v>
      </c>
      <c r="L29" s="59"/>
      <c r="M29" s="65"/>
      <c r="N29" s="66" t="str">
        <f>VLOOKUP(N4,'F-TDA'!$A$9:$Q$16,13)</f>
        <v>19m67</v>
      </c>
      <c r="O29" s="59"/>
      <c r="P29" s="65"/>
      <c r="Q29" s="66" t="str">
        <f>VLOOKUP(Q4,'F-TDA'!$A$9:$Q$16,13)</f>
        <v>24m20</v>
      </c>
      <c r="R29" s="59"/>
      <c r="S29" s="65"/>
      <c r="T29" s="66" t="str">
        <f>VLOOKUP(T4,'F-TDA'!$A$9:$Q$16,13)</f>
        <v>19m05</v>
      </c>
      <c r="U29" s="59"/>
      <c r="V29" s="65"/>
      <c r="W29" s="66" t="str">
        <f>VLOOKUP(W4,'F-TDA'!$A$9:$Q$16,13)</f>
        <v>15m65</v>
      </c>
      <c r="X29" s="59"/>
      <c r="Y29" s="65"/>
      <c r="Z29" s="56"/>
    </row>
    <row r="30" spans="1:26" ht="9.75">
      <c r="A30" s="64" t="s">
        <v>380</v>
      </c>
      <c r="B30" s="62">
        <f>VLOOKUP(B4,'F-TDB'!$A$7:$Q$8,15)</f>
        <v>901</v>
      </c>
      <c r="C30" s="63" t="str">
        <f>VLOOKUP(B4,'F-TDB'!$A$7:$Q$8,3)&amp;" "&amp;VLOOKUP(B4,'F-TDB'!$A$7:$Q$8,5)</f>
        <v>結城　　美咲 2</v>
      </c>
      <c r="D30" s="75" t="str">
        <f>VLOOKUP(B4,'F-TDB'!$A$7:$Q$8,6)</f>
        <v>石川･高尾台中</v>
      </c>
      <c r="E30" s="62">
        <f>VLOOKUP(E4,'F-TDB'!$A$7:$Q$8,15)</f>
        <v>580</v>
      </c>
      <c r="F30" s="63" t="str">
        <f>VLOOKUP(E4,'F-TDB'!$A$7:$Q$8,3)&amp;" "&amp;VLOOKUP(E4,'F-TDB'!$A$7:$Q$8,5)</f>
        <v>釣川　　紗矢 1</v>
      </c>
      <c r="G30" s="75" t="str">
        <f>VLOOKUP(E4,'F-TDB'!$A$7:$Q$8,6)</f>
        <v>石川･松 東 中</v>
      </c>
      <c r="H30" s="62"/>
      <c r="I30" s="63"/>
      <c r="J30" s="75"/>
      <c r="K30" s="62"/>
      <c r="L30" s="63"/>
      <c r="M30" s="75"/>
      <c r="N30" s="62"/>
      <c r="O30" s="63"/>
      <c r="P30" s="75"/>
      <c r="Q30" s="62"/>
      <c r="R30" s="63"/>
      <c r="S30" s="75"/>
      <c r="T30" s="62"/>
      <c r="U30" s="63"/>
      <c r="V30" s="75"/>
      <c r="W30" s="62"/>
      <c r="X30" s="63"/>
      <c r="Y30" s="75"/>
      <c r="Z30" s="56"/>
    </row>
    <row r="31" spans="1:26" ht="9.75">
      <c r="A31" s="67" t="s">
        <v>360</v>
      </c>
      <c r="B31" s="66" t="str">
        <f>VLOOKUP(B4,'F-TDB'!$A$7:$Q$8,9)</f>
        <v>8m37</v>
      </c>
      <c r="C31" s="59"/>
      <c r="D31" s="65"/>
      <c r="E31" s="66" t="str">
        <f>VLOOKUP(E4,'F-TDB'!$A$7:$Q$8,9)</f>
        <v>6m02</v>
      </c>
      <c r="F31" s="59"/>
      <c r="G31" s="65"/>
      <c r="H31" s="66"/>
      <c r="I31" s="59"/>
      <c r="J31" s="65"/>
      <c r="K31" s="66"/>
      <c r="L31" s="59"/>
      <c r="M31" s="65"/>
      <c r="N31" s="66"/>
      <c r="O31" s="59"/>
      <c r="P31" s="65"/>
      <c r="Q31" s="66"/>
      <c r="R31" s="59"/>
      <c r="S31" s="65"/>
      <c r="T31" s="66"/>
      <c r="U31" s="59"/>
      <c r="V31" s="65"/>
      <c r="W31" s="66"/>
      <c r="X31" s="59"/>
      <c r="Y31" s="65"/>
      <c r="Z31" s="56"/>
    </row>
    <row r="32" spans="1:26" ht="9.75">
      <c r="A32" s="67" t="s">
        <v>361</v>
      </c>
      <c r="B32" s="66" t="str">
        <f>VLOOKUP(B4,'F-TDB'!$A$7:$Q$8,13)</f>
        <v>23m93</v>
      </c>
      <c r="C32" s="59"/>
      <c r="D32" s="65"/>
      <c r="E32" s="66" t="str">
        <f>VLOOKUP(E4,'F-TDB'!$A$7:$Q$8,13)</f>
        <v>14m29</v>
      </c>
      <c r="F32" s="59"/>
      <c r="G32" s="65"/>
      <c r="H32" s="66"/>
      <c r="I32" s="59"/>
      <c r="J32" s="65"/>
      <c r="K32" s="66"/>
      <c r="L32" s="59"/>
      <c r="M32" s="65"/>
      <c r="N32" s="66"/>
      <c r="O32" s="59"/>
      <c r="P32" s="65"/>
      <c r="Q32" s="66"/>
      <c r="R32" s="59"/>
      <c r="S32" s="65"/>
      <c r="T32" s="66"/>
      <c r="U32" s="59"/>
      <c r="V32" s="65"/>
      <c r="W32" s="66"/>
      <c r="X32" s="59"/>
      <c r="Y32" s="65"/>
      <c r="Z32" s="56"/>
    </row>
    <row r="33" spans="1:26" ht="9.75">
      <c r="A33" s="64" t="s">
        <v>381</v>
      </c>
      <c r="B33" s="62">
        <f>VLOOKUP(B4,'F-TDB'!$A$10:$Q$17,15)</f>
        <v>1447</v>
      </c>
      <c r="C33" s="63" t="str">
        <f>VLOOKUP(B4,'F-TDB'!$A$10:$Q$17,3)&amp;" "&amp;VLOOKUP(B4,'F-TDB'!$A$10:$Q$17,5)</f>
        <v>岡田　　遥菜 2</v>
      </c>
      <c r="D33" s="75" t="str">
        <f>VLOOKUP(B4,'F-TDB'!$A$10:$Q$17,6)</f>
        <v>石川･小松大谷高</v>
      </c>
      <c r="E33" s="62">
        <f>VLOOKUP(E4,'F-TDB'!$A$10:$Q$17,15)</f>
        <v>992</v>
      </c>
      <c r="F33" s="63" t="str">
        <f>VLOOKUP(E4,'F-TDB'!$A$10:$Q$17,3)&amp;" "&amp;VLOOKUP(E4,'F-TDB'!$A$10:$Q$17,5)</f>
        <v>北村　　綾菜 1</v>
      </c>
      <c r="G33" s="75" t="str">
        <f>VLOOKUP(E4,'F-TDB'!$A$10:$Q$17,6)</f>
        <v>石川･小松明峰高</v>
      </c>
      <c r="H33" s="62">
        <f>VLOOKUP(H4,'F-TDB'!$A$10:$Q$17,15)</f>
        <v>976</v>
      </c>
      <c r="I33" s="63" t="str">
        <f>VLOOKUP(H4,'F-TDB'!$A$10:$Q$17,3)&amp;" "&amp;VLOOKUP(H4,'F-TDB'!$A$10:$Q$17,5)</f>
        <v>近藤　　海里 2</v>
      </c>
      <c r="J33" s="75" t="str">
        <f>VLOOKUP(H4,'F-TDB'!$A$10:$Q$17,6)</f>
        <v>石川･石川高専</v>
      </c>
      <c r="K33" s="62">
        <f>VLOOKUP(K4,'F-TDB'!$A$10:$Q$17,15)</f>
        <v>894</v>
      </c>
      <c r="L33" s="63" t="str">
        <f>VLOOKUP(K4,'F-TDB'!$A$10:$Q$17,3)&amp;" "&amp;VLOOKUP(K4,'F-TDB'!$A$10:$Q$17,5)</f>
        <v>谷　　　藍里 2</v>
      </c>
      <c r="M33" s="75" t="str">
        <f>VLOOKUP(K4,'F-TDB'!$A$10:$Q$17,6)</f>
        <v>石川･大聖寺実高</v>
      </c>
      <c r="N33" s="62">
        <f>VLOOKUP(N4,'F-TDB'!$A$10:$Q$17,15)</f>
        <v>865</v>
      </c>
      <c r="O33" s="63" t="str">
        <f>VLOOKUP(N4,'F-TDB'!$A$10:$Q$17,3)&amp;" "&amp;VLOOKUP(N4,'F-TDB'!$A$10:$Q$17,5)</f>
        <v>西沢　　由弥 2</v>
      </c>
      <c r="P33" s="75" t="str">
        <f>VLOOKUP(N4,'F-TDB'!$A$10:$Q$17,6)</f>
        <v>石川･石川高専</v>
      </c>
      <c r="Q33" s="62">
        <f>VLOOKUP(Q4,'F-TDB'!$A$10:$Q$17,15)</f>
        <v>863</v>
      </c>
      <c r="R33" s="63" t="str">
        <f>VLOOKUP(Q4,'F-TDB'!$A$10:$Q$17,3)&amp;" "&amp;VLOOKUP(Q4,'F-TDB'!$A$10:$Q$17,5)</f>
        <v>福山　　千尋 2</v>
      </c>
      <c r="S33" s="75" t="str">
        <f>VLOOKUP(Q4,'F-TDB'!$A$10:$Q$17,6)</f>
        <v>石川･小松大谷高</v>
      </c>
      <c r="T33" s="62">
        <f>VLOOKUP(T4,'F-TDB'!$A$10:$Q$17,15)</f>
        <v>735</v>
      </c>
      <c r="U33" s="63" t="str">
        <f>VLOOKUP(T4,'F-TDB'!$A$10:$Q$17,3)&amp;" "&amp;VLOOKUP(T4,'F-TDB'!$A$10:$Q$17,5)</f>
        <v>遠田　　理那 2</v>
      </c>
      <c r="V33" s="75" t="str">
        <f>VLOOKUP(T4,'F-TDB'!$A$10:$Q$17,6)</f>
        <v>石川･北陸学院高</v>
      </c>
      <c r="W33" s="62">
        <f>VLOOKUP(W4,'F-TDB'!$A$10:$Q$17,15)</f>
        <v>728</v>
      </c>
      <c r="X33" s="63" t="str">
        <f>VLOOKUP(W4,'F-TDB'!$A$10:$Q$17,3)&amp;" "&amp;VLOOKUP(W4,'F-TDB'!$A$10:$Q$17,5)</f>
        <v>山内　　初衣 1</v>
      </c>
      <c r="Y33" s="75" t="str">
        <f>VLOOKUP(W4,'F-TDB'!$A$10:$Q$17,6)</f>
        <v>富山･富山商高</v>
      </c>
      <c r="Z33" s="56"/>
    </row>
    <row r="34" spans="1:26" ht="9.75">
      <c r="A34" s="67" t="s">
        <v>360</v>
      </c>
      <c r="B34" s="66" t="str">
        <f>VLOOKUP(B4,'F-TDB'!$A$10:$Q$17,9)</f>
        <v>10m52</v>
      </c>
      <c r="C34" s="59"/>
      <c r="D34" s="65"/>
      <c r="E34" s="66" t="str">
        <f>VLOOKUP(E4,'F-TDB'!$A$10:$Q$17,9)</f>
        <v>8m47</v>
      </c>
      <c r="F34" s="59"/>
      <c r="G34" s="65"/>
      <c r="H34" s="66" t="str">
        <f>VLOOKUP(H4,'F-TDB'!$A$10:$Q$17,9)</f>
        <v>7m59</v>
      </c>
      <c r="I34" s="59"/>
      <c r="J34" s="65"/>
      <c r="K34" s="66" t="str">
        <f>VLOOKUP(K4,'F-TDB'!$A$10:$Q$17,9)</f>
        <v>7m41</v>
      </c>
      <c r="L34" s="59"/>
      <c r="M34" s="65"/>
      <c r="N34" s="66" t="str">
        <f>VLOOKUP(N4,'F-TDB'!$A$10:$Q$17,9)</f>
        <v>6m64</v>
      </c>
      <c r="O34" s="59"/>
      <c r="P34" s="65"/>
      <c r="Q34" s="66" t="str">
        <f>VLOOKUP(Q4,'F-TDB'!$A$10:$Q$17,9)</f>
        <v>7m45</v>
      </c>
      <c r="R34" s="59"/>
      <c r="S34" s="65"/>
      <c r="T34" s="66" t="str">
        <f>VLOOKUP(T4,'F-TDB'!$A$10:$Q$17,9)</f>
        <v>5m08</v>
      </c>
      <c r="U34" s="59"/>
      <c r="V34" s="65"/>
      <c r="W34" s="66" t="str">
        <f>VLOOKUP(W4,'F-TDB'!$A$10:$Q$17,9)</f>
        <v>5m83</v>
      </c>
      <c r="X34" s="59"/>
      <c r="Y34" s="65"/>
      <c r="Z34" s="56"/>
    </row>
    <row r="35" spans="1:26" ht="9.75">
      <c r="A35" s="67" t="s">
        <v>358</v>
      </c>
      <c r="B35" s="66" t="str">
        <f>VLOOKUP(B4,'F-TDB'!$A$10:$Q$17,13)</f>
        <v>46m52</v>
      </c>
      <c r="C35" s="59"/>
      <c r="D35" s="65"/>
      <c r="E35" s="66" t="str">
        <f>VLOOKUP(E4,'F-TDB'!$A$10:$Q$17,13)</f>
        <v>28m61</v>
      </c>
      <c r="F35" s="59"/>
      <c r="G35" s="65"/>
      <c r="H35" s="66" t="str">
        <f>VLOOKUP(H4,'F-TDB'!$A$10:$Q$17,13)</f>
        <v>30m70</v>
      </c>
      <c r="I35" s="59"/>
      <c r="J35" s="65"/>
      <c r="K35" s="66" t="str">
        <f>VLOOKUP(K4,'F-TDB'!$A$10:$Q$17,13)</f>
        <v>26m81</v>
      </c>
      <c r="L35" s="59"/>
      <c r="M35" s="65"/>
      <c r="N35" s="66" t="str">
        <f>VLOOKUP(N4,'F-TDB'!$A$10:$Q$17,13)</f>
        <v>27m85</v>
      </c>
      <c r="O35" s="59"/>
      <c r="P35" s="65"/>
      <c r="Q35" s="66" t="str">
        <f>VLOOKUP(Q4,'F-TDB'!$A$10:$Q$17,13)</f>
        <v>24m98</v>
      </c>
      <c r="R35" s="59"/>
      <c r="S35" s="65"/>
      <c r="T35" s="66" t="str">
        <f>VLOOKUP(T4,'F-TDB'!$A$10:$Q$17,13)</f>
        <v>25m89</v>
      </c>
      <c r="U35" s="59"/>
      <c r="V35" s="65"/>
      <c r="W35" s="66" t="str">
        <f>VLOOKUP(W4,'F-TDB'!$A$10:$Q$17,13)</f>
        <v>22m98</v>
      </c>
      <c r="X35" s="59"/>
      <c r="Y35" s="65"/>
      <c r="Z35" s="56"/>
    </row>
    <row r="36" spans="1:26" ht="9.75">
      <c r="A36" s="64" t="s">
        <v>357</v>
      </c>
      <c r="B36" s="76" t="str">
        <f>VLOOKUP(B4,MR!$A$2:$J$9,8)</f>
        <v> 2:28.15</v>
      </c>
      <c r="C36" s="77" t="str">
        <f>LEFT(VLOOKUP(B4,MR!$A$2:$Q$9,10),3)&amp;","&amp;LEFT(VLOOKUP(B4,MR!$A$2:$Q$9,12),3)</f>
        <v>高井　,辻井　</v>
      </c>
      <c r="D36" s="78" t="str">
        <f>VLOOKUP(B4,MR!$A$2:$J$9,4)</f>
        <v>金沢大</v>
      </c>
      <c r="E36" s="76" t="str">
        <f>VLOOKUP(E4,MR!$A$2:$J$9,8)</f>
        <v> 2:32.21</v>
      </c>
      <c r="F36" s="77" t="str">
        <f>LEFT(VLOOKUP(E4,MR!$A$2:$Q$9,10),3)&amp;","&amp;LEFT(VLOOKUP(E4,MR!$A$2:$Q$9,12),3)</f>
        <v>前田　,藤本　</v>
      </c>
      <c r="G36" s="78" t="str">
        <f>VLOOKUP(E4,MR!$A$2:$J$9,4)</f>
        <v>丸内中</v>
      </c>
      <c r="H36" s="76" t="str">
        <f>VLOOKUP(H4,MR!$A$2:$J$9,8)</f>
        <v> 2:41.83</v>
      </c>
      <c r="I36" s="77" t="str">
        <f>LEFT(VLOOKUP(H4,MR!$A$2:$Q$9,10),3)&amp;","&amp;LEFT(VLOOKUP(H4,MR!$A$2:$Q$9,12),3)</f>
        <v>高見　,牧　　</v>
      </c>
      <c r="J36" s="78" t="str">
        <f>VLOOKUP(H4,MR!$A$2:$J$9,4)</f>
        <v>金沢二水高</v>
      </c>
      <c r="K36" s="76" t="str">
        <f>VLOOKUP(K4,MR!$A$2:$J$9,8)</f>
        <v> 2:56.61</v>
      </c>
      <c r="L36" s="77" t="str">
        <f>LEFT(VLOOKUP(K4,MR!$A$2:$Q$9,10),3)&amp;","&amp;LEFT(VLOOKUP(K4,MR!$A$2:$Q$9,12),3)</f>
        <v>堀江　,米田　</v>
      </c>
      <c r="M36" s="78" t="str">
        <f>VLOOKUP(K4,MR!$A$2:$J$9,4)</f>
        <v>丸内中B</v>
      </c>
      <c r="N36" s="76"/>
      <c r="O36" s="77"/>
      <c r="P36" s="78"/>
      <c r="Q36" s="62"/>
      <c r="R36" s="63"/>
      <c r="S36" s="75"/>
      <c r="T36" s="62"/>
      <c r="U36" s="63"/>
      <c r="V36" s="75"/>
      <c r="W36" s="62"/>
      <c r="X36" s="63"/>
      <c r="Y36" s="75"/>
      <c r="Z36" s="56"/>
    </row>
    <row r="37" spans="1:26" ht="10.5" thickBot="1">
      <c r="A37" s="60"/>
      <c r="B37" s="79"/>
      <c r="C37" s="80" t="str">
        <f>LEFT(VLOOKUP(B4,MR!$A$2:$Q$9,14),3)&amp;","&amp;LEFT(VLOOKUP(B4,MR!$A$2:$Q$9,16),3)</f>
        <v>亀田　,大須賀</v>
      </c>
      <c r="D37" s="81"/>
      <c r="E37" s="79"/>
      <c r="F37" s="80" t="str">
        <f>LEFT(VLOOKUP(E4,MR!$A$2:$Q$9,14),3)&amp;","&amp;LEFT(VLOOKUP(E4,MR!$A$2:$Q$9,16),3)</f>
        <v>田中　,大山　</v>
      </c>
      <c r="G37" s="81"/>
      <c r="H37" s="79"/>
      <c r="I37" s="80" t="str">
        <f>LEFT(VLOOKUP(H4,MR!$A$2:$Q$9,14),3)&amp;","&amp;LEFT(VLOOKUP(H4,MR!$A$2:$Q$9,16),4)</f>
        <v>髙尾　,ブラウン</v>
      </c>
      <c r="J37" s="81"/>
      <c r="K37" s="79"/>
      <c r="L37" s="80" t="str">
        <f>LEFT(VLOOKUP(K4,MR!$A$2:$Q$9,14),3)&amp;","&amp;LEFT(VLOOKUP(K4,MR!$A$2:$Q$9,16),3)</f>
        <v>川崎　,北野　</v>
      </c>
      <c r="M37" s="81"/>
      <c r="N37" s="79"/>
      <c r="O37" s="80"/>
      <c r="P37" s="81"/>
      <c r="Q37" s="58"/>
      <c r="R37" s="59"/>
      <c r="S37" s="57"/>
      <c r="T37" s="58"/>
      <c r="U37" s="59"/>
      <c r="V37" s="57"/>
      <c r="W37" s="58"/>
      <c r="X37" s="59"/>
      <c r="Y37" s="57"/>
      <c r="Z37" s="56"/>
    </row>
    <row r="38" spans="1:25" ht="9.75">
      <c r="A38" s="54"/>
      <c r="B38" s="54"/>
      <c r="C38" s="55"/>
      <c r="D38" s="54"/>
      <c r="E38" s="54"/>
      <c r="F38" s="53"/>
      <c r="G38" s="54"/>
      <c r="H38" s="54"/>
      <c r="I38" s="53"/>
      <c r="J38" s="54"/>
      <c r="K38" s="54"/>
      <c r="L38" s="53"/>
      <c r="M38" s="54"/>
      <c r="N38" s="54"/>
      <c r="O38" s="53"/>
      <c r="P38" s="54"/>
      <c r="Q38" s="54"/>
      <c r="R38" s="53"/>
      <c r="S38" s="54"/>
      <c r="T38" s="54"/>
      <c r="U38" s="53"/>
      <c r="V38" s="54"/>
      <c r="W38" s="54"/>
      <c r="X38" s="53"/>
      <c r="Y38" s="52" t="s">
        <v>356</v>
      </c>
    </row>
    <row r="39" ht="9.75"/>
    <row r="40" ht="9.75"/>
    <row r="41" ht="9.75"/>
    <row r="42" ht="9.75"/>
    <row r="43" ht="9.75"/>
    <row r="44" ht="9.75"/>
    <row r="45" ht="9.75"/>
    <row r="46" ht="9.75"/>
    <row r="47" ht="9.75"/>
    <row r="48" ht="9.75"/>
    <row r="49" ht="9.75"/>
    <row r="50" ht="9.75"/>
    <row r="51" ht="9.75"/>
    <row r="52" ht="9.75"/>
    <row r="53" ht="9.75"/>
  </sheetData>
  <sheetProtection/>
  <printOptions/>
  <pageMargins left="0" right="0" top="0.3937007874015748" bottom="0.3937007874015748" header="0" footer="0"/>
  <pageSetup horizontalDpi="600" verticalDpi="600" orientation="landscape" paperSize="8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59"/>
  <sheetViews>
    <sheetView zoomScaleSheetLayoutView="100" zoomScalePageLayoutView="0" workbookViewId="0" topLeftCell="A1">
      <selection activeCell="D2" sqref="D2"/>
    </sheetView>
  </sheetViews>
  <sheetFormatPr defaultColWidth="9.375" defaultRowHeight="12.75" customHeight="1"/>
  <cols>
    <col min="1" max="1" width="4.75390625" style="44" customWidth="1"/>
    <col min="2" max="3" width="3.875" style="44" customWidth="1"/>
    <col min="4" max="4" width="12.00390625" style="44" customWidth="1"/>
    <col min="5" max="5" width="2.75390625" style="46" customWidth="1"/>
    <col min="6" max="6" width="3.375" style="44" customWidth="1"/>
    <col min="7" max="7" width="4.75390625" style="44" customWidth="1"/>
    <col min="8" max="8" width="6.25390625" style="44" customWidth="1"/>
    <col min="9" max="9" width="4.75390625" style="44" customWidth="1"/>
    <col min="10" max="10" width="9.875" style="44" customWidth="1"/>
    <col min="11" max="11" width="4.75390625" style="44" customWidth="1"/>
    <col min="12" max="12" width="9.875" style="44" customWidth="1"/>
    <col min="13" max="13" width="4.75390625" style="45" customWidth="1"/>
    <col min="14" max="14" width="9.875" style="44" customWidth="1"/>
    <col min="15" max="15" width="4.75390625" style="44" customWidth="1"/>
    <col min="16" max="16" width="9.875" style="44" customWidth="1"/>
    <col min="17" max="16384" width="9.375" style="44" customWidth="1"/>
  </cols>
  <sheetData>
    <row r="1" spans="1:16" ht="10.5">
      <c r="A1" s="47"/>
      <c r="B1" s="47"/>
      <c r="C1" s="47"/>
      <c r="D1" s="47"/>
      <c r="E1" s="46" t="s">
        <v>355</v>
      </c>
      <c r="F1" s="47" t="s">
        <v>354</v>
      </c>
      <c r="G1" s="45" t="s">
        <v>353</v>
      </c>
      <c r="H1" s="47" t="s">
        <v>352</v>
      </c>
      <c r="I1" s="47">
        <v>1</v>
      </c>
      <c r="J1" s="47"/>
      <c r="K1" s="47">
        <v>2</v>
      </c>
      <c r="L1" s="47"/>
      <c r="M1" s="45">
        <v>3</v>
      </c>
      <c r="N1" s="47"/>
      <c r="O1" s="47">
        <v>4</v>
      </c>
      <c r="P1" s="47"/>
    </row>
    <row r="2" spans="1:16" ht="10.5">
      <c r="A2" s="47">
        <v>1</v>
      </c>
      <c r="B2" s="47"/>
      <c r="C2" s="47"/>
      <c r="D2" s="45" t="s">
        <v>399</v>
      </c>
      <c r="E2" s="46">
        <v>1</v>
      </c>
      <c r="F2" s="47">
        <v>5</v>
      </c>
      <c r="G2" s="47">
        <v>1</v>
      </c>
      <c r="H2" s="49" t="s">
        <v>403</v>
      </c>
      <c r="I2" s="47"/>
      <c r="J2" s="47" t="s">
        <v>383</v>
      </c>
      <c r="K2" s="47"/>
      <c r="L2" s="47" t="s">
        <v>384</v>
      </c>
      <c r="N2" s="47" t="s">
        <v>385</v>
      </c>
      <c r="O2" s="47"/>
      <c r="P2" s="47" t="s">
        <v>386</v>
      </c>
    </row>
    <row r="3" spans="1:16" ht="10.5">
      <c r="A3" s="47">
        <v>2</v>
      </c>
      <c r="B3" s="47"/>
      <c r="C3" s="47"/>
      <c r="D3" s="45" t="s">
        <v>400</v>
      </c>
      <c r="E3" s="46">
        <v>1</v>
      </c>
      <c r="F3" s="47">
        <v>2</v>
      </c>
      <c r="G3" s="47">
        <v>2</v>
      </c>
      <c r="H3" s="49" t="s">
        <v>404</v>
      </c>
      <c r="I3" s="47"/>
      <c r="J3" s="47" t="s">
        <v>387</v>
      </c>
      <c r="K3" s="47"/>
      <c r="L3" s="47" t="s">
        <v>388</v>
      </c>
      <c r="N3" s="47" t="s">
        <v>389</v>
      </c>
      <c r="O3" s="47"/>
      <c r="P3" s="47" t="s">
        <v>390</v>
      </c>
    </row>
    <row r="4" spans="1:16" ht="10.5">
      <c r="A4" s="47">
        <v>3</v>
      </c>
      <c r="B4" s="47"/>
      <c r="C4" s="47"/>
      <c r="D4" s="45" t="s">
        <v>401</v>
      </c>
      <c r="E4" s="46">
        <v>1</v>
      </c>
      <c r="F4" s="47">
        <v>4</v>
      </c>
      <c r="G4" s="47">
        <v>3</v>
      </c>
      <c r="H4" s="49" t="s">
        <v>405</v>
      </c>
      <c r="I4" s="47"/>
      <c r="J4" s="47" t="s">
        <v>391</v>
      </c>
      <c r="K4" s="47"/>
      <c r="L4" s="47" t="s">
        <v>392</v>
      </c>
      <c r="N4" s="47" t="s">
        <v>393</v>
      </c>
      <c r="O4" s="47"/>
      <c r="P4" s="47" t="s">
        <v>394</v>
      </c>
    </row>
    <row r="5" spans="1:16" ht="10.5">
      <c r="A5" s="47">
        <v>4</v>
      </c>
      <c r="B5" s="47"/>
      <c r="C5" s="47"/>
      <c r="D5" s="45" t="s">
        <v>402</v>
      </c>
      <c r="E5" s="46">
        <v>1</v>
      </c>
      <c r="F5" s="47">
        <v>8</v>
      </c>
      <c r="G5" s="47">
        <v>4</v>
      </c>
      <c r="H5" s="47" t="s">
        <v>406</v>
      </c>
      <c r="I5" s="47"/>
      <c r="J5" s="47" t="s">
        <v>395</v>
      </c>
      <c r="K5" s="47"/>
      <c r="L5" s="47" t="s">
        <v>396</v>
      </c>
      <c r="N5" s="47" t="s">
        <v>397</v>
      </c>
      <c r="O5" s="47"/>
      <c r="P5" s="47" t="s">
        <v>398</v>
      </c>
    </row>
    <row r="6" spans="1:16" ht="10.5">
      <c r="A6" s="47">
        <v>5</v>
      </c>
      <c r="B6" s="47"/>
      <c r="C6" s="47"/>
      <c r="D6" s="45"/>
      <c r="F6" s="47"/>
      <c r="G6" s="47"/>
      <c r="H6" s="49"/>
      <c r="I6" s="47"/>
      <c r="J6" s="47"/>
      <c r="K6" s="47"/>
      <c r="L6" s="47"/>
      <c r="N6" s="47"/>
      <c r="O6" s="47"/>
      <c r="P6" s="47"/>
    </row>
    <row r="7" spans="1:16" ht="10.5">
      <c r="A7" s="47">
        <v>6</v>
      </c>
      <c r="B7" s="47"/>
      <c r="C7" s="47"/>
      <c r="D7" s="45"/>
      <c r="F7" s="47"/>
      <c r="G7" s="47"/>
      <c r="H7" s="47"/>
      <c r="I7" s="47"/>
      <c r="J7" s="47"/>
      <c r="K7" s="47"/>
      <c r="L7" s="47"/>
      <c r="N7" s="47"/>
      <c r="O7" s="47"/>
      <c r="P7" s="47"/>
    </row>
    <row r="8" spans="1:16" ht="10.5">
      <c r="A8" s="47">
        <v>7</v>
      </c>
      <c r="B8" s="47"/>
      <c r="C8" s="47"/>
      <c r="D8" s="45"/>
      <c r="F8" s="47"/>
      <c r="G8" s="47"/>
      <c r="H8" s="47"/>
      <c r="I8" s="47"/>
      <c r="J8" s="47"/>
      <c r="K8" s="47"/>
      <c r="L8" s="47"/>
      <c r="N8" s="47"/>
      <c r="O8" s="47"/>
      <c r="P8" s="47"/>
    </row>
    <row r="9" spans="1:16" ht="10.5">
      <c r="A9" s="47">
        <v>8</v>
      </c>
      <c r="B9" s="47"/>
      <c r="C9" s="47"/>
      <c r="D9" s="45"/>
      <c r="F9" s="47"/>
      <c r="G9" s="47"/>
      <c r="H9" s="47"/>
      <c r="I9" s="47"/>
      <c r="J9" s="47"/>
      <c r="K9" s="47"/>
      <c r="L9" s="47"/>
      <c r="N9" s="47"/>
      <c r="O9" s="47"/>
      <c r="P9" s="47"/>
    </row>
    <row r="10" spans="1:16" ht="10.5">
      <c r="A10" s="47"/>
      <c r="B10" s="47"/>
      <c r="C10" s="47"/>
      <c r="D10" s="45"/>
      <c r="F10" s="47"/>
      <c r="G10" s="47"/>
      <c r="H10" s="47"/>
      <c r="I10" s="47"/>
      <c r="J10" s="47"/>
      <c r="K10" s="47"/>
      <c r="L10" s="47"/>
      <c r="N10" s="47"/>
      <c r="O10" s="47"/>
      <c r="P10" s="47"/>
    </row>
    <row r="11" spans="1:16" ht="10.5">
      <c r="A11" s="47"/>
      <c r="B11" s="47"/>
      <c r="C11" s="47"/>
      <c r="D11" s="45"/>
      <c r="F11" s="47"/>
      <c r="G11" s="47"/>
      <c r="H11" s="47"/>
      <c r="I11" s="47"/>
      <c r="J11" s="47"/>
      <c r="K11" s="47"/>
      <c r="L11" s="47"/>
      <c r="N11" s="47"/>
      <c r="O11" s="47"/>
      <c r="P11" s="47"/>
    </row>
    <row r="12" spans="1:16" ht="10.5">
      <c r="A12" s="47"/>
      <c r="B12" s="47"/>
      <c r="C12" s="47"/>
      <c r="D12" s="45"/>
      <c r="F12" s="47"/>
      <c r="G12" s="47"/>
      <c r="H12" s="47"/>
      <c r="I12" s="47"/>
      <c r="J12" s="47"/>
      <c r="K12" s="47"/>
      <c r="L12" s="47"/>
      <c r="N12" s="47"/>
      <c r="O12" s="47"/>
      <c r="P12" s="47"/>
    </row>
    <row r="13" spans="1:16" ht="10.5">
      <c r="A13" s="47"/>
      <c r="B13" s="47"/>
      <c r="C13" s="47"/>
      <c r="D13" s="45"/>
      <c r="F13" s="47"/>
      <c r="G13" s="47"/>
      <c r="H13" s="47"/>
      <c r="I13" s="47"/>
      <c r="J13" s="47"/>
      <c r="K13" s="47"/>
      <c r="L13" s="47"/>
      <c r="N13" s="47"/>
      <c r="O13" s="47"/>
      <c r="P13" s="47"/>
    </row>
    <row r="14" spans="1:16" ht="10.5">
      <c r="A14" s="47"/>
      <c r="B14" s="47"/>
      <c r="C14" s="47"/>
      <c r="D14" s="45"/>
      <c r="F14" s="47"/>
      <c r="G14" s="47"/>
      <c r="H14" s="47"/>
      <c r="I14" s="47"/>
      <c r="J14" s="47"/>
      <c r="K14" s="47"/>
      <c r="L14" s="47"/>
      <c r="N14" s="47"/>
      <c r="O14" s="47"/>
      <c r="P14" s="47"/>
    </row>
    <row r="15" spans="1:16" ht="10.5">
      <c r="A15" s="47"/>
      <c r="B15" s="47"/>
      <c r="C15" s="47"/>
      <c r="D15" s="45">
        <f>IF(I15="","",VLOOKUP(I15,$J$60:$M$211,4))</f>
      </c>
      <c r="F15" s="47"/>
      <c r="G15" s="47"/>
      <c r="H15" s="47"/>
      <c r="I15" s="47"/>
      <c r="J15" s="47">
        <f>IF(I15="","",VLOOKUP(I15,$J$60:$M$211,2))</f>
      </c>
      <c r="K15" s="47"/>
      <c r="L15" s="47">
        <f>IF(K15="","",VLOOKUP(K15,$J$60:$M$211,2))</f>
      </c>
      <c r="N15" s="47">
        <f>IF(M15="","",VLOOKUP(M15,$J$60:$M$211,2))</f>
      </c>
      <c r="O15" s="47"/>
      <c r="P15" s="47">
        <f>IF(O15="","",VLOOKUP(O15,$J$60:$M$211,2))</f>
      </c>
    </row>
    <row r="16" spans="1:16" ht="10.5">
      <c r="A16" s="47"/>
      <c r="B16" s="47"/>
      <c r="C16" s="47"/>
      <c r="D16" s="45">
        <f>IF(I16="","",VLOOKUP(I16,$J$60:$M$211,4))</f>
      </c>
      <c r="F16" s="47"/>
      <c r="G16" s="47"/>
      <c r="H16" s="47"/>
      <c r="I16" s="47"/>
      <c r="J16" s="47">
        <f>IF(I16="","",VLOOKUP(I16,$J$60:$M$211,2))</f>
      </c>
      <c r="K16" s="47"/>
      <c r="L16" s="47">
        <f>IF(K16="","",VLOOKUP(K16,$J$60:$M$211,2))</f>
      </c>
      <c r="N16" s="47">
        <f>IF(M16="","",VLOOKUP(M16,$J$60:$M$211,2))</f>
      </c>
      <c r="O16" s="47"/>
      <c r="P16" s="47">
        <f>IF(O16="","",VLOOKUP(O16,$J$60:$M$211,2))</f>
      </c>
    </row>
    <row r="17" spans="1:16" ht="10.5">
      <c r="A17" s="47"/>
      <c r="B17" s="47"/>
      <c r="C17" s="47"/>
      <c r="D17" s="45"/>
      <c r="F17" s="47"/>
      <c r="G17" s="47"/>
      <c r="H17" s="47"/>
      <c r="I17" s="47"/>
      <c r="J17" s="47"/>
      <c r="K17" s="47"/>
      <c r="L17" s="47"/>
      <c r="N17" s="47"/>
      <c r="O17" s="47"/>
      <c r="P17" s="47"/>
    </row>
    <row r="18" spans="1:16" ht="12.75" customHeight="1">
      <c r="A18" s="47"/>
      <c r="B18" s="47"/>
      <c r="C18" s="47"/>
      <c r="D18" s="45"/>
      <c r="F18" s="47"/>
      <c r="G18" s="47"/>
      <c r="H18" s="47"/>
      <c r="I18" s="47"/>
      <c r="J18" s="47"/>
      <c r="K18" s="47"/>
      <c r="L18" s="47"/>
      <c r="N18" s="47"/>
      <c r="O18" s="47"/>
      <c r="P18" s="47"/>
    </row>
    <row r="19" spans="1:16" ht="10.5">
      <c r="A19" s="47"/>
      <c r="B19" s="47"/>
      <c r="C19" s="47"/>
      <c r="D19" s="45"/>
      <c r="F19" s="47"/>
      <c r="G19" s="47"/>
      <c r="H19" s="47"/>
      <c r="I19" s="47"/>
      <c r="J19" s="47"/>
      <c r="K19" s="47"/>
      <c r="L19" s="47"/>
      <c r="N19" s="47"/>
      <c r="O19" s="47"/>
      <c r="P19" s="47"/>
    </row>
    <row r="20" spans="1:16" ht="10.5">
      <c r="A20" s="47"/>
      <c r="B20" s="47"/>
      <c r="C20" s="47"/>
      <c r="D20" s="45"/>
      <c r="F20" s="47"/>
      <c r="G20" s="47"/>
      <c r="H20" s="47"/>
      <c r="I20" s="47"/>
      <c r="J20" s="47"/>
      <c r="K20" s="47"/>
      <c r="L20" s="47"/>
      <c r="N20" s="47"/>
      <c r="O20" s="47"/>
      <c r="P20" s="47"/>
    </row>
    <row r="21" spans="1:16" ht="10.5">
      <c r="A21" s="47"/>
      <c r="B21" s="47"/>
      <c r="C21" s="47"/>
      <c r="D21" s="45"/>
      <c r="F21" s="47"/>
      <c r="G21" s="47"/>
      <c r="H21" s="47"/>
      <c r="I21" s="47"/>
      <c r="J21" s="47"/>
      <c r="K21" s="47"/>
      <c r="L21" s="47"/>
      <c r="N21" s="48"/>
      <c r="O21" s="47"/>
      <c r="P21" s="48"/>
    </row>
    <row r="22" spans="1:16" ht="10.5">
      <c r="A22" s="47"/>
      <c r="B22" s="47"/>
      <c r="C22" s="47"/>
      <c r="D22" s="45"/>
      <c r="F22" s="47"/>
      <c r="G22" s="47"/>
      <c r="H22" s="47"/>
      <c r="I22" s="47"/>
      <c r="J22" s="47"/>
      <c r="K22" s="47"/>
      <c r="L22" s="47"/>
      <c r="N22" s="47"/>
      <c r="O22" s="47"/>
      <c r="P22" s="47"/>
    </row>
    <row r="23" spans="1:16" ht="10.5">
      <c r="A23" s="47"/>
      <c r="B23" s="47"/>
      <c r="C23" s="47"/>
      <c r="D23" s="45"/>
      <c r="F23" s="47"/>
      <c r="G23" s="47"/>
      <c r="H23" s="47"/>
      <c r="I23" s="47"/>
      <c r="J23" s="47"/>
      <c r="K23" s="47"/>
      <c r="L23" s="47"/>
      <c r="N23" s="47"/>
      <c r="O23" s="47"/>
      <c r="P23" s="47"/>
    </row>
    <row r="24" spans="1:16" ht="10.5">
      <c r="A24" s="47"/>
      <c r="B24" s="47"/>
      <c r="C24" s="47"/>
      <c r="D24" s="45"/>
      <c r="F24" s="47"/>
      <c r="G24" s="47"/>
      <c r="H24" s="47"/>
      <c r="I24" s="47"/>
      <c r="J24" s="47"/>
      <c r="K24" s="47"/>
      <c r="L24" s="47"/>
      <c r="N24" s="47"/>
      <c r="O24" s="47"/>
      <c r="P24" s="47"/>
    </row>
    <row r="25" spans="1:16" ht="10.5">
      <c r="A25" s="47"/>
      <c r="B25" s="47"/>
      <c r="C25" s="47"/>
      <c r="D25" s="47"/>
      <c r="F25" s="47"/>
      <c r="G25" s="47"/>
      <c r="H25" s="47"/>
      <c r="I25" s="47"/>
      <c r="J25" s="47"/>
      <c r="K25" s="47"/>
      <c r="L25" s="47"/>
      <c r="N25" s="47"/>
      <c r="O25" s="47"/>
      <c r="P25" s="47"/>
    </row>
    <row r="26" spans="1:16" ht="10.5">
      <c r="A26" s="47"/>
      <c r="B26" s="47"/>
      <c r="C26" s="47"/>
      <c r="D26" s="47"/>
      <c r="F26" s="47"/>
      <c r="G26" s="47"/>
      <c r="H26" s="47"/>
      <c r="I26" s="47"/>
      <c r="J26" s="47"/>
      <c r="K26" s="47"/>
      <c r="L26" s="47"/>
      <c r="N26" s="47"/>
      <c r="O26" s="47"/>
      <c r="P26" s="47"/>
    </row>
    <row r="27" spans="1:16" ht="10.5">
      <c r="A27" s="47"/>
      <c r="B27" s="47"/>
      <c r="C27" s="47"/>
      <c r="D27" s="47"/>
      <c r="F27" s="47"/>
      <c r="G27" s="47"/>
      <c r="H27" s="47"/>
      <c r="I27" s="47"/>
      <c r="J27" s="47"/>
      <c r="K27" s="47"/>
      <c r="L27" s="47"/>
      <c r="N27" s="47"/>
      <c r="O27" s="47"/>
      <c r="P27" s="47"/>
    </row>
    <row r="28" spans="1:16" ht="10.5">
      <c r="A28" s="47"/>
      <c r="B28" s="47"/>
      <c r="C28" s="47"/>
      <c r="D28" s="47"/>
      <c r="F28" s="47"/>
      <c r="G28" s="47"/>
      <c r="H28" s="47"/>
      <c r="I28" s="47"/>
      <c r="J28" s="47"/>
      <c r="K28" s="47"/>
      <c r="L28" s="47"/>
      <c r="N28" s="47"/>
      <c r="O28" s="47"/>
      <c r="P28" s="47"/>
    </row>
    <row r="29" spans="1:16" ht="10.5">
      <c r="A29" s="47"/>
      <c r="B29" s="47"/>
      <c r="C29" s="47"/>
      <c r="D29" s="47"/>
      <c r="F29" s="47"/>
      <c r="G29" s="47"/>
      <c r="H29" s="47"/>
      <c r="I29" s="47"/>
      <c r="J29" s="47"/>
      <c r="K29" s="47"/>
      <c r="L29" s="47"/>
      <c r="N29" s="47"/>
      <c r="O29" s="47"/>
      <c r="P29" s="47"/>
    </row>
    <row r="30" spans="1:16" ht="10.5">
      <c r="A30" s="47"/>
      <c r="B30" s="47"/>
      <c r="C30" s="47"/>
      <c r="D30" s="47"/>
      <c r="F30" s="47"/>
      <c r="G30" s="47"/>
      <c r="H30" s="47"/>
      <c r="I30" s="47"/>
      <c r="J30" s="47"/>
      <c r="K30" s="47"/>
      <c r="L30" s="47"/>
      <c r="N30" s="47"/>
      <c r="O30" s="47"/>
      <c r="P30" s="47"/>
    </row>
    <row r="31" spans="1:16" ht="10.5">
      <c r="A31" s="47"/>
      <c r="B31" s="47"/>
      <c r="C31" s="47"/>
      <c r="D31" s="47"/>
      <c r="F31" s="47"/>
      <c r="G31" s="47"/>
      <c r="H31" s="47"/>
      <c r="I31" s="47"/>
      <c r="J31" s="47"/>
      <c r="K31" s="47"/>
      <c r="L31" s="47"/>
      <c r="N31" s="47"/>
      <c r="O31" s="47"/>
      <c r="P31" s="47"/>
    </row>
    <row r="32" spans="1:16" ht="10.5">
      <c r="A32" s="47"/>
      <c r="B32" s="47"/>
      <c r="C32" s="47"/>
      <c r="D32" s="47"/>
      <c r="F32" s="47"/>
      <c r="G32" s="47"/>
      <c r="H32" s="47"/>
      <c r="I32" s="47"/>
      <c r="J32" s="47"/>
      <c r="K32" s="47"/>
      <c r="L32" s="47"/>
      <c r="N32" s="47"/>
      <c r="O32" s="47"/>
      <c r="P32" s="47"/>
    </row>
    <row r="33" spans="1:16" ht="10.5">
      <c r="A33" s="47"/>
      <c r="B33" s="47"/>
      <c r="C33" s="47"/>
      <c r="D33" s="47"/>
      <c r="F33" s="47"/>
      <c r="G33" s="47"/>
      <c r="H33" s="47"/>
      <c r="I33" s="47"/>
      <c r="J33" s="47"/>
      <c r="K33" s="47"/>
      <c r="L33" s="47"/>
      <c r="N33" s="47"/>
      <c r="O33" s="47"/>
      <c r="P33" s="47"/>
    </row>
    <row r="34" spans="1:16" ht="10.5">
      <c r="A34" s="47"/>
      <c r="B34" s="47"/>
      <c r="C34" s="47"/>
      <c r="D34" s="47"/>
      <c r="F34" s="47"/>
      <c r="G34" s="47"/>
      <c r="H34" s="47"/>
      <c r="I34" s="47"/>
      <c r="J34" s="47"/>
      <c r="K34" s="47"/>
      <c r="L34" s="47"/>
      <c r="N34" s="47"/>
      <c r="O34" s="47"/>
      <c r="P34" s="47"/>
    </row>
    <row r="35" spans="1:16" ht="10.5">
      <c r="A35" s="47"/>
      <c r="B35" s="47"/>
      <c r="C35" s="47"/>
      <c r="D35" s="47"/>
      <c r="F35" s="47"/>
      <c r="G35" s="47"/>
      <c r="H35" s="47"/>
      <c r="I35" s="47"/>
      <c r="J35" s="47"/>
      <c r="K35" s="47"/>
      <c r="L35" s="47"/>
      <c r="N35" s="47"/>
      <c r="O35" s="47"/>
      <c r="P35" s="47"/>
    </row>
    <row r="36" spans="1:16" ht="10.5">
      <c r="A36" s="47"/>
      <c r="B36" s="47"/>
      <c r="C36" s="47"/>
      <c r="D36" s="47"/>
      <c r="F36" s="47"/>
      <c r="G36" s="47"/>
      <c r="H36" s="47"/>
      <c r="I36" s="47"/>
      <c r="J36" s="47"/>
      <c r="K36" s="47"/>
      <c r="L36" s="47"/>
      <c r="N36" s="47"/>
      <c r="O36" s="47"/>
      <c r="P36" s="47"/>
    </row>
    <row r="37" spans="1:16" ht="10.5">
      <c r="A37" s="47"/>
      <c r="B37" s="47"/>
      <c r="C37" s="47"/>
      <c r="D37" s="47"/>
      <c r="F37" s="47"/>
      <c r="G37" s="47"/>
      <c r="H37" s="47"/>
      <c r="I37" s="47"/>
      <c r="J37" s="47"/>
      <c r="K37" s="47"/>
      <c r="L37" s="47"/>
      <c r="N37" s="47"/>
      <c r="O37" s="47"/>
      <c r="P37" s="47"/>
    </row>
    <row r="38" spans="1:16" ht="10.5">
      <c r="A38" s="47"/>
      <c r="B38" s="47"/>
      <c r="C38" s="47"/>
      <c r="D38" s="47"/>
      <c r="F38" s="47"/>
      <c r="G38" s="47"/>
      <c r="H38" s="47"/>
      <c r="I38" s="47"/>
      <c r="J38" s="47"/>
      <c r="K38" s="47"/>
      <c r="L38" s="47"/>
      <c r="N38" s="47"/>
      <c r="O38" s="47"/>
      <c r="P38" s="47"/>
    </row>
    <row r="39" spans="1:16" ht="10.5">
      <c r="A39" s="47"/>
      <c r="B39" s="47"/>
      <c r="C39" s="47"/>
      <c r="D39" s="47"/>
      <c r="F39" s="47"/>
      <c r="G39" s="47"/>
      <c r="H39" s="47"/>
      <c r="I39" s="47"/>
      <c r="J39" s="47"/>
      <c r="K39" s="47"/>
      <c r="L39" s="47"/>
      <c r="N39" s="47"/>
      <c r="O39" s="47"/>
      <c r="P39" s="47"/>
    </row>
    <row r="40" spans="1:16" ht="10.5">
      <c r="A40" s="47"/>
      <c r="B40" s="47"/>
      <c r="C40" s="47"/>
      <c r="D40" s="47"/>
      <c r="F40" s="47"/>
      <c r="G40" s="47"/>
      <c r="H40" s="47"/>
      <c r="I40" s="47"/>
      <c r="J40" s="47"/>
      <c r="K40" s="47"/>
      <c r="L40" s="47"/>
      <c r="N40" s="47"/>
      <c r="O40" s="47"/>
      <c r="P40" s="47"/>
    </row>
    <row r="41" spans="1:16" ht="10.5">
      <c r="A41" s="47"/>
      <c r="B41" s="47"/>
      <c r="C41" s="47"/>
      <c r="D41" s="47"/>
      <c r="F41" s="47"/>
      <c r="G41" s="47"/>
      <c r="H41" s="47"/>
      <c r="I41" s="47"/>
      <c r="J41" s="47"/>
      <c r="K41" s="47"/>
      <c r="L41" s="47"/>
      <c r="N41" s="47"/>
      <c r="O41" s="47"/>
      <c r="P41" s="47"/>
    </row>
    <row r="42" spans="1:16" ht="10.5">
      <c r="A42" s="47"/>
      <c r="B42" s="47"/>
      <c r="C42" s="47"/>
      <c r="D42" s="47"/>
      <c r="F42" s="47"/>
      <c r="G42" s="47"/>
      <c r="H42" s="47"/>
      <c r="I42" s="47"/>
      <c r="J42" s="47"/>
      <c r="K42" s="47"/>
      <c r="L42" s="47"/>
      <c r="N42" s="47"/>
      <c r="O42" s="47"/>
      <c r="P42" s="47"/>
    </row>
    <row r="43" spans="1:16" ht="10.5">
      <c r="A43" s="47"/>
      <c r="B43" s="47"/>
      <c r="C43" s="47"/>
      <c r="D43" s="47"/>
      <c r="F43" s="47"/>
      <c r="G43" s="47"/>
      <c r="H43" s="47"/>
      <c r="I43" s="47"/>
      <c r="J43" s="47"/>
      <c r="K43" s="47"/>
      <c r="L43" s="47"/>
      <c r="N43" s="47"/>
      <c r="O43" s="47"/>
      <c r="P43" s="47"/>
    </row>
    <row r="44" spans="1:16" ht="10.5">
      <c r="A44" s="47"/>
      <c r="B44" s="47"/>
      <c r="C44" s="47"/>
      <c r="D44" s="47"/>
      <c r="F44" s="47"/>
      <c r="G44" s="47"/>
      <c r="H44" s="47"/>
      <c r="I44" s="47"/>
      <c r="J44" s="47"/>
      <c r="K44" s="47"/>
      <c r="L44" s="47"/>
      <c r="N44" s="47"/>
      <c r="O44" s="47"/>
      <c r="P44" s="47"/>
    </row>
    <row r="45" spans="1:16" ht="10.5">
      <c r="A45" s="47"/>
      <c r="B45" s="47"/>
      <c r="C45" s="47"/>
      <c r="D45" s="47"/>
      <c r="F45" s="47"/>
      <c r="G45" s="47"/>
      <c r="H45" s="47"/>
      <c r="I45" s="47"/>
      <c r="J45" s="47"/>
      <c r="K45" s="47"/>
      <c r="L45" s="47"/>
      <c r="N45" s="47"/>
      <c r="O45" s="47"/>
      <c r="P45" s="47"/>
    </row>
    <row r="46" spans="1:16" ht="10.5">
      <c r="A46" s="47"/>
      <c r="B46" s="47"/>
      <c r="C46" s="47"/>
      <c r="D46" s="47"/>
      <c r="F46" s="47"/>
      <c r="G46" s="47"/>
      <c r="H46" s="47"/>
      <c r="I46" s="47"/>
      <c r="J46" s="47"/>
      <c r="K46" s="47"/>
      <c r="L46" s="47"/>
      <c r="N46" s="47"/>
      <c r="O46" s="47"/>
      <c r="P46" s="47"/>
    </row>
    <row r="47" spans="1:16" ht="10.5">
      <c r="A47" s="47"/>
      <c r="B47" s="47"/>
      <c r="C47" s="47"/>
      <c r="D47" s="47"/>
      <c r="F47" s="47"/>
      <c r="G47" s="47"/>
      <c r="H47" s="47"/>
      <c r="I47" s="47"/>
      <c r="J47" s="47"/>
      <c r="K47" s="47"/>
      <c r="L47" s="47"/>
      <c r="N47" s="47"/>
      <c r="O47" s="47"/>
      <c r="P47" s="47"/>
    </row>
    <row r="48" spans="1:16" ht="10.5">
      <c r="A48" s="47"/>
      <c r="B48" s="47"/>
      <c r="C48" s="47"/>
      <c r="D48" s="47"/>
      <c r="F48" s="47"/>
      <c r="G48" s="47"/>
      <c r="H48" s="47"/>
      <c r="I48" s="47"/>
      <c r="J48" s="47"/>
      <c r="K48" s="47"/>
      <c r="L48" s="47"/>
      <c r="N48" s="47"/>
      <c r="O48" s="47"/>
      <c r="P48" s="47"/>
    </row>
    <row r="49" spans="1:16" ht="10.5">
      <c r="A49" s="47"/>
      <c r="B49" s="47"/>
      <c r="C49" s="47"/>
      <c r="D49" s="47"/>
      <c r="F49" s="47"/>
      <c r="G49" s="47"/>
      <c r="H49" s="47"/>
      <c r="I49" s="47"/>
      <c r="J49" s="47"/>
      <c r="K49" s="47"/>
      <c r="L49" s="47"/>
      <c r="N49" s="47"/>
      <c r="O49" s="47"/>
      <c r="P49" s="47"/>
    </row>
    <row r="50" spans="1:16" ht="10.5">
      <c r="A50" s="47"/>
      <c r="B50" s="47"/>
      <c r="C50" s="47"/>
      <c r="D50" s="47"/>
      <c r="F50" s="47"/>
      <c r="G50" s="47"/>
      <c r="H50" s="47"/>
      <c r="I50" s="47"/>
      <c r="J50" s="47"/>
      <c r="K50" s="47"/>
      <c r="L50" s="47"/>
      <c r="N50" s="47"/>
      <c r="O50" s="47"/>
      <c r="P50" s="47"/>
    </row>
    <row r="51" spans="1:16" ht="10.5">
      <c r="A51" s="47"/>
      <c r="B51" s="47"/>
      <c r="C51" s="47"/>
      <c r="D51" s="47"/>
      <c r="F51" s="47"/>
      <c r="G51" s="47"/>
      <c r="H51" s="47"/>
      <c r="I51" s="47"/>
      <c r="J51" s="47"/>
      <c r="K51" s="47"/>
      <c r="L51" s="47"/>
      <c r="N51" s="47"/>
      <c r="O51" s="47"/>
      <c r="P51" s="47"/>
    </row>
    <row r="52" spans="1:16" ht="10.5">
      <c r="A52" s="47"/>
      <c r="B52" s="47"/>
      <c r="C52" s="47"/>
      <c r="D52" s="47"/>
      <c r="F52" s="47"/>
      <c r="G52" s="47"/>
      <c r="H52" s="47"/>
      <c r="I52" s="47"/>
      <c r="J52" s="47"/>
      <c r="K52" s="47"/>
      <c r="L52" s="47"/>
      <c r="N52" s="47"/>
      <c r="O52" s="47"/>
      <c r="P52" s="47"/>
    </row>
    <row r="53" spans="1:16" ht="10.5">
      <c r="A53" s="47"/>
      <c r="B53" s="47"/>
      <c r="C53" s="47"/>
      <c r="D53" s="47"/>
      <c r="F53" s="47"/>
      <c r="G53" s="47"/>
      <c r="H53" s="47"/>
      <c r="I53" s="47"/>
      <c r="J53" s="47"/>
      <c r="K53" s="47"/>
      <c r="L53" s="47"/>
      <c r="N53" s="47"/>
      <c r="O53" s="47"/>
      <c r="P53" s="47"/>
    </row>
    <row r="54" spans="1:16" ht="10.5">
      <c r="A54" s="47"/>
      <c r="B54" s="47"/>
      <c r="C54" s="47"/>
      <c r="D54" s="47"/>
      <c r="F54" s="47"/>
      <c r="G54" s="47"/>
      <c r="H54" s="47"/>
      <c r="I54" s="47"/>
      <c r="J54" s="47"/>
      <c r="K54" s="47"/>
      <c r="L54" s="47"/>
      <c r="N54" s="47"/>
      <c r="O54" s="47"/>
      <c r="P54" s="47"/>
    </row>
    <row r="55" spans="1:16" ht="10.5">
      <c r="A55" s="47"/>
      <c r="B55" s="47"/>
      <c r="C55" s="47"/>
      <c r="D55" s="47"/>
      <c r="F55" s="47"/>
      <c r="G55" s="47"/>
      <c r="H55" s="47"/>
      <c r="I55" s="47"/>
      <c r="J55" s="47"/>
      <c r="K55" s="47"/>
      <c r="L55" s="47"/>
      <c r="N55" s="47"/>
      <c r="O55" s="47"/>
      <c r="P55" s="47"/>
    </row>
    <row r="56" spans="1:16" ht="10.5">
      <c r="A56" s="47"/>
      <c r="B56" s="47"/>
      <c r="C56" s="47"/>
      <c r="D56" s="47"/>
      <c r="F56" s="47"/>
      <c r="G56" s="47"/>
      <c r="H56" s="47"/>
      <c r="I56" s="47"/>
      <c r="J56" s="47"/>
      <c r="K56" s="47"/>
      <c r="L56" s="47"/>
      <c r="N56" s="47"/>
      <c r="O56" s="47"/>
      <c r="P56" s="47"/>
    </row>
    <row r="57" spans="1:16" ht="10.5">
      <c r="A57" s="47"/>
      <c r="B57" s="47"/>
      <c r="C57" s="47"/>
      <c r="D57" s="47"/>
      <c r="F57" s="47"/>
      <c r="G57" s="47"/>
      <c r="H57" s="47"/>
      <c r="I57" s="47"/>
      <c r="J57" s="47"/>
      <c r="K57" s="47"/>
      <c r="L57" s="47"/>
      <c r="N57" s="47"/>
      <c r="O57" s="47"/>
      <c r="P57" s="47"/>
    </row>
    <row r="58" spans="1:16" ht="10.5">
      <c r="A58" s="47"/>
      <c r="B58" s="47"/>
      <c r="C58" s="47"/>
      <c r="D58" s="47"/>
      <c r="F58" s="47"/>
      <c r="G58" s="47"/>
      <c r="H58" s="47"/>
      <c r="I58" s="47"/>
      <c r="J58" s="47"/>
      <c r="K58" s="47"/>
      <c r="L58" s="47"/>
      <c r="N58" s="47"/>
      <c r="O58" s="47"/>
      <c r="P58" s="47"/>
    </row>
    <row r="59" spans="1:16" ht="10.5">
      <c r="A59" s="47"/>
      <c r="B59" s="47"/>
      <c r="C59" s="47"/>
      <c r="D59" s="47"/>
      <c r="F59" s="47"/>
      <c r="G59" s="47"/>
      <c r="H59" s="47"/>
      <c r="I59" s="47"/>
      <c r="J59" s="47"/>
      <c r="K59" s="47"/>
      <c r="L59" s="47"/>
      <c r="N59" s="47"/>
      <c r="O59" s="47"/>
      <c r="P59" s="47"/>
    </row>
    <row r="60" spans="1:16" ht="10.5">
      <c r="A60" s="47"/>
      <c r="B60" s="47"/>
      <c r="C60" s="47"/>
      <c r="D60" s="45">
        <f>IF(I60="","",VLOOKUP(I60,$J$60:$M$142,4))</f>
      </c>
      <c r="F60" s="47"/>
      <c r="G60" s="47"/>
      <c r="H60" s="45"/>
      <c r="I60" s="47"/>
      <c r="J60" s="47">
        <v>107</v>
      </c>
      <c r="K60" s="47" t="s">
        <v>351</v>
      </c>
      <c r="L60" s="47">
        <v>1</v>
      </c>
      <c r="M60" s="47" t="s">
        <v>343</v>
      </c>
      <c r="N60" s="47"/>
      <c r="O60" s="47"/>
      <c r="P60" s="47"/>
    </row>
    <row r="61" spans="1:16" ht="10.5">
      <c r="A61" s="47"/>
      <c r="B61" s="47"/>
      <c r="C61" s="47"/>
      <c r="D61" s="47"/>
      <c r="F61" s="47"/>
      <c r="G61" s="47"/>
      <c r="H61" s="47"/>
      <c r="I61" s="47"/>
      <c r="J61" s="47">
        <v>130</v>
      </c>
      <c r="K61" s="47" t="s">
        <v>350</v>
      </c>
      <c r="L61" s="47">
        <v>2</v>
      </c>
      <c r="M61" s="47" t="s">
        <v>343</v>
      </c>
      <c r="N61" s="47"/>
      <c r="O61" s="47"/>
      <c r="P61" s="47"/>
    </row>
    <row r="62" spans="1:16" ht="10.5">
      <c r="A62" s="47"/>
      <c r="B62" s="47"/>
      <c r="C62" s="47"/>
      <c r="D62" s="47"/>
      <c r="F62" s="47"/>
      <c r="G62" s="47"/>
      <c r="H62" s="47"/>
      <c r="I62" s="47"/>
      <c r="J62" s="47">
        <v>131</v>
      </c>
      <c r="K62" s="47" t="s">
        <v>349</v>
      </c>
      <c r="L62" s="47">
        <v>2</v>
      </c>
      <c r="M62" s="47" t="s">
        <v>343</v>
      </c>
      <c r="N62" s="47"/>
      <c r="O62" s="47"/>
      <c r="P62" s="47"/>
    </row>
    <row r="63" spans="1:16" ht="10.5">
      <c r="A63" s="47"/>
      <c r="B63" s="47"/>
      <c r="C63" s="47"/>
      <c r="D63" s="47"/>
      <c r="F63" s="47"/>
      <c r="G63" s="47"/>
      <c r="H63" s="47"/>
      <c r="I63" s="47"/>
      <c r="J63" s="47">
        <v>132</v>
      </c>
      <c r="K63" s="47" t="s">
        <v>348</v>
      </c>
      <c r="L63" s="47">
        <v>2</v>
      </c>
      <c r="M63" s="47" t="s">
        <v>343</v>
      </c>
      <c r="N63" s="47"/>
      <c r="O63" s="47"/>
      <c r="P63" s="47"/>
    </row>
    <row r="64" spans="1:16" ht="10.5">
      <c r="A64" s="47"/>
      <c r="B64" s="47"/>
      <c r="C64" s="47"/>
      <c r="D64" s="47"/>
      <c r="F64" s="47"/>
      <c r="G64" s="47"/>
      <c r="H64" s="47"/>
      <c r="I64" s="47"/>
      <c r="J64" s="47">
        <v>133</v>
      </c>
      <c r="K64" s="47" t="s">
        <v>347</v>
      </c>
      <c r="L64" s="47">
        <v>2</v>
      </c>
      <c r="M64" s="47" t="s">
        <v>343</v>
      </c>
      <c r="N64" s="47"/>
      <c r="O64" s="47"/>
      <c r="P64" s="47"/>
    </row>
    <row r="65" spans="1:16" ht="10.5">
      <c r="A65" s="47"/>
      <c r="B65" s="47"/>
      <c r="C65" s="47"/>
      <c r="D65" s="47"/>
      <c r="F65" s="47"/>
      <c r="G65" s="47"/>
      <c r="H65" s="47"/>
      <c r="I65" s="47"/>
      <c r="J65" s="47">
        <v>134</v>
      </c>
      <c r="K65" s="47" t="s">
        <v>346</v>
      </c>
      <c r="L65" s="47">
        <v>2</v>
      </c>
      <c r="M65" s="47" t="s">
        <v>343</v>
      </c>
      <c r="N65" s="47"/>
      <c r="O65" s="47"/>
      <c r="P65" s="47"/>
    </row>
    <row r="66" spans="1:16" ht="10.5">
      <c r="A66" s="47"/>
      <c r="B66" s="47"/>
      <c r="C66" s="47"/>
      <c r="D66" s="47"/>
      <c r="F66" s="47"/>
      <c r="G66" s="47"/>
      <c r="H66" s="47"/>
      <c r="I66" s="47"/>
      <c r="J66" s="47">
        <v>136</v>
      </c>
      <c r="K66" s="47" t="s">
        <v>345</v>
      </c>
      <c r="L66" s="47">
        <v>2</v>
      </c>
      <c r="M66" s="47" t="s">
        <v>343</v>
      </c>
      <c r="N66" s="47"/>
      <c r="O66" s="47"/>
      <c r="P66" s="47"/>
    </row>
    <row r="67" spans="1:16" ht="10.5">
      <c r="A67" s="47"/>
      <c r="B67" s="47"/>
      <c r="C67" s="47"/>
      <c r="D67" s="47"/>
      <c r="F67" s="47"/>
      <c r="G67" s="47"/>
      <c r="H67" s="47"/>
      <c r="I67" s="47"/>
      <c r="J67" s="47">
        <v>138</v>
      </c>
      <c r="K67" s="47" t="s">
        <v>344</v>
      </c>
      <c r="L67" s="47">
        <v>2</v>
      </c>
      <c r="M67" s="47" t="s">
        <v>343</v>
      </c>
      <c r="N67" s="47"/>
      <c r="O67" s="47"/>
      <c r="P67" s="47"/>
    </row>
    <row r="68" spans="1:16" ht="10.5">
      <c r="A68" s="47"/>
      <c r="B68" s="47"/>
      <c r="C68" s="47"/>
      <c r="D68" s="47"/>
      <c r="F68" s="47"/>
      <c r="G68" s="47"/>
      <c r="H68" s="47"/>
      <c r="I68" s="47"/>
      <c r="J68" s="47">
        <v>232</v>
      </c>
      <c r="K68" s="47" t="s">
        <v>342</v>
      </c>
      <c r="L68" s="47">
        <v>2</v>
      </c>
      <c r="M68" s="47" t="s">
        <v>335</v>
      </c>
      <c r="N68" s="47"/>
      <c r="O68" s="47"/>
      <c r="P68" s="47"/>
    </row>
    <row r="69" spans="1:16" ht="10.5">
      <c r="A69" s="47"/>
      <c r="B69" s="47"/>
      <c r="C69" s="47"/>
      <c r="D69" s="47"/>
      <c r="F69" s="47"/>
      <c r="G69" s="47"/>
      <c r="H69" s="47"/>
      <c r="I69" s="47"/>
      <c r="J69" s="47">
        <v>234</v>
      </c>
      <c r="K69" s="47" t="s">
        <v>341</v>
      </c>
      <c r="L69" s="47">
        <v>2</v>
      </c>
      <c r="M69" s="47" t="s">
        <v>335</v>
      </c>
      <c r="N69" s="47"/>
      <c r="O69" s="47"/>
      <c r="P69" s="47"/>
    </row>
    <row r="70" spans="1:16" ht="10.5">
      <c r="A70" s="47"/>
      <c r="B70" s="47"/>
      <c r="C70" s="47"/>
      <c r="D70" s="47"/>
      <c r="F70" s="47"/>
      <c r="G70" s="47"/>
      <c r="H70" s="47"/>
      <c r="I70" s="47"/>
      <c r="J70" s="47">
        <v>235</v>
      </c>
      <c r="K70" s="47" t="s">
        <v>340</v>
      </c>
      <c r="L70" s="47">
        <v>1</v>
      </c>
      <c r="M70" s="47" t="s">
        <v>335</v>
      </c>
      <c r="N70" s="47"/>
      <c r="O70" s="47"/>
      <c r="P70" s="47"/>
    </row>
    <row r="71" spans="1:16" ht="10.5">
      <c r="A71" s="47"/>
      <c r="B71" s="47"/>
      <c r="C71" s="47"/>
      <c r="D71" s="47"/>
      <c r="F71" s="47"/>
      <c r="G71" s="47"/>
      <c r="H71" s="47"/>
      <c r="I71" s="47"/>
      <c r="J71" s="47">
        <v>237</v>
      </c>
      <c r="K71" s="47" t="s">
        <v>339</v>
      </c>
      <c r="L71" s="47">
        <v>1</v>
      </c>
      <c r="M71" s="47" t="s">
        <v>333</v>
      </c>
      <c r="N71" s="47"/>
      <c r="O71" s="47"/>
      <c r="P71" s="47"/>
    </row>
    <row r="72" spans="1:16" ht="10.5">
      <c r="A72" s="47"/>
      <c r="B72" s="47"/>
      <c r="C72" s="47"/>
      <c r="D72" s="47"/>
      <c r="F72" s="47"/>
      <c r="G72" s="47"/>
      <c r="H72" s="47"/>
      <c r="I72" s="47"/>
      <c r="J72" s="47">
        <v>238</v>
      </c>
      <c r="K72" s="47" t="s">
        <v>338</v>
      </c>
      <c r="L72" s="47">
        <v>1</v>
      </c>
      <c r="M72" s="47" t="s">
        <v>333</v>
      </c>
      <c r="N72" s="47"/>
      <c r="O72" s="47"/>
      <c r="P72" s="47"/>
    </row>
    <row r="73" spans="1:16" ht="10.5">
      <c r="A73" s="47"/>
      <c r="B73" s="47"/>
      <c r="C73" s="47"/>
      <c r="D73" s="47"/>
      <c r="F73" s="47"/>
      <c r="G73" s="47"/>
      <c r="H73" s="47"/>
      <c r="I73" s="47"/>
      <c r="J73" s="47">
        <v>239</v>
      </c>
      <c r="K73" s="47" t="s">
        <v>337</v>
      </c>
      <c r="L73" s="47">
        <v>1</v>
      </c>
      <c r="M73" s="47" t="s">
        <v>333</v>
      </c>
      <c r="N73" s="47"/>
      <c r="O73" s="47"/>
      <c r="P73" s="47"/>
    </row>
    <row r="74" spans="1:16" ht="10.5">
      <c r="A74" s="47"/>
      <c r="B74" s="47"/>
      <c r="C74" s="47"/>
      <c r="D74" s="47"/>
      <c r="F74" s="47"/>
      <c r="G74" s="47"/>
      <c r="H74" s="47"/>
      <c r="I74" s="47"/>
      <c r="J74" s="47">
        <v>239</v>
      </c>
      <c r="K74" s="47" t="s">
        <v>336</v>
      </c>
      <c r="L74" s="47">
        <v>1</v>
      </c>
      <c r="M74" s="47" t="s">
        <v>335</v>
      </c>
      <c r="N74" s="47"/>
      <c r="O74" s="47"/>
      <c r="P74" s="47"/>
    </row>
    <row r="75" spans="1:16" ht="10.5">
      <c r="A75" s="47"/>
      <c r="B75" s="47"/>
      <c r="C75" s="47"/>
      <c r="D75" s="47"/>
      <c r="F75" s="47"/>
      <c r="G75" s="47"/>
      <c r="H75" s="47"/>
      <c r="I75" s="47"/>
      <c r="J75" s="47">
        <v>240</v>
      </c>
      <c r="K75" s="47" t="s">
        <v>334</v>
      </c>
      <c r="L75" s="47">
        <v>1</v>
      </c>
      <c r="M75" s="47" t="s">
        <v>333</v>
      </c>
      <c r="N75" s="47"/>
      <c r="O75" s="47"/>
      <c r="P75" s="47"/>
    </row>
    <row r="76" spans="1:16" ht="10.5">
      <c r="A76" s="47"/>
      <c r="B76" s="47"/>
      <c r="C76" s="47"/>
      <c r="D76" s="47"/>
      <c r="F76" s="47"/>
      <c r="G76" s="47"/>
      <c r="H76" s="47"/>
      <c r="I76" s="47"/>
      <c r="J76" s="47">
        <v>343</v>
      </c>
      <c r="K76" s="47" t="s">
        <v>332</v>
      </c>
      <c r="L76" s="47">
        <v>2</v>
      </c>
      <c r="M76" s="47" t="s">
        <v>324</v>
      </c>
      <c r="N76" s="47"/>
      <c r="O76" s="47"/>
      <c r="P76" s="47"/>
    </row>
    <row r="77" spans="1:16" ht="10.5">
      <c r="A77" s="47"/>
      <c r="B77" s="47"/>
      <c r="C77" s="47"/>
      <c r="D77" s="47"/>
      <c r="F77" s="47"/>
      <c r="G77" s="47"/>
      <c r="H77" s="47"/>
      <c r="I77" s="47"/>
      <c r="J77" s="47">
        <v>345</v>
      </c>
      <c r="K77" s="47" t="s">
        <v>331</v>
      </c>
      <c r="L77" s="47">
        <v>1</v>
      </c>
      <c r="M77" s="47" t="s">
        <v>324</v>
      </c>
      <c r="N77" s="47"/>
      <c r="O77" s="47"/>
      <c r="P77" s="47"/>
    </row>
    <row r="78" spans="1:16" ht="10.5">
      <c r="A78" s="47"/>
      <c r="B78" s="47"/>
      <c r="C78" s="47"/>
      <c r="D78" s="47"/>
      <c r="F78" s="47"/>
      <c r="G78" s="47"/>
      <c r="H78" s="47"/>
      <c r="I78" s="47"/>
      <c r="J78" s="47">
        <v>346</v>
      </c>
      <c r="K78" s="47" t="s">
        <v>330</v>
      </c>
      <c r="L78" s="47">
        <v>1</v>
      </c>
      <c r="M78" s="47" t="s">
        <v>324</v>
      </c>
      <c r="N78" s="47"/>
      <c r="O78" s="47"/>
      <c r="P78" s="47"/>
    </row>
    <row r="79" spans="1:16" ht="10.5">
      <c r="A79" s="47"/>
      <c r="B79" s="47"/>
      <c r="C79" s="47"/>
      <c r="D79" s="47"/>
      <c r="F79" s="47"/>
      <c r="G79" s="47"/>
      <c r="H79" s="47"/>
      <c r="I79" s="47"/>
      <c r="J79" s="47">
        <v>347</v>
      </c>
      <c r="K79" s="47" t="s">
        <v>329</v>
      </c>
      <c r="L79" s="47">
        <v>1</v>
      </c>
      <c r="M79" s="47" t="s">
        <v>324</v>
      </c>
      <c r="N79" s="47"/>
      <c r="O79" s="47"/>
      <c r="P79" s="47"/>
    </row>
    <row r="80" spans="1:16" ht="10.5">
      <c r="A80" s="47"/>
      <c r="B80" s="47"/>
      <c r="C80" s="47"/>
      <c r="D80" s="47"/>
      <c r="F80" s="47"/>
      <c r="G80" s="47"/>
      <c r="H80" s="47"/>
      <c r="I80" s="47"/>
      <c r="J80" s="47">
        <v>348</v>
      </c>
      <c r="K80" s="47" t="s">
        <v>328</v>
      </c>
      <c r="L80" s="47">
        <v>1</v>
      </c>
      <c r="M80" s="47" t="s">
        <v>324</v>
      </c>
      <c r="N80" s="47"/>
      <c r="O80" s="47"/>
      <c r="P80" s="47"/>
    </row>
    <row r="81" spans="1:16" ht="10.5">
      <c r="A81" s="47"/>
      <c r="B81" s="47"/>
      <c r="C81" s="47"/>
      <c r="D81" s="47"/>
      <c r="F81" s="47"/>
      <c r="G81" s="47"/>
      <c r="H81" s="47"/>
      <c r="I81" s="47"/>
      <c r="J81" s="47">
        <v>349</v>
      </c>
      <c r="K81" s="47" t="s">
        <v>327</v>
      </c>
      <c r="L81" s="47">
        <v>1</v>
      </c>
      <c r="M81" s="47" t="s">
        <v>324</v>
      </c>
      <c r="N81" s="47"/>
      <c r="O81" s="47"/>
      <c r="P81" s="47"/>
    </row>
    <row r="82" spans="1:16" ht="10.5">
      <c r="A82" s="47"/>
      <c r="B82" s="47"/>
      <c r="C82" s="47"/>
      <c r="D82" s="47"/>
      <c r="F82" s="47"/>
      <c r="G82" s="47"/>
      <c r="H82" s="47"/>
      <c r="I82" s="47"/>
      <c r="J82" s="47">
        <v>350</v>
      </c>
      <c r="K82" s="47" t="s">
        <v>326</v>
      </c>
      <c r="L82" s="47">
        <v>1</v>
      </c>
      <c r="M82" s="47" t="s">
        <v>324</v>
      </c>
      <c r="N82" s="47"/>
      <c r="O82" s="47"/>
      <c r="P82" s="47"/>
    </row>
    <row r="83" spans="1:16" ht="10.5">
      <c r="A83" s="47"/>
      <c r="B83" s="47"/>
      <c r="C83" s="47"/>
      <c r="D83" s="47"/>
      <c r="F83" s="47"/>
      <c r="G83" s="47"/>
      <c r="H83" s="47"/>
      <c r="I83" s="47"/>
      <c r="J83" s="47">
        <v>386</v>
      </c>
      <c r="K83" s="47" t="s">
        <v>325</v>
      </c>
      <c r="L83" s="47">
        <v>2</v>
      </c>
      <c r="M83" s="47" t="s">
        <v>324</v>
      </c>
      <c r="N83" s="47"/>
      <c r="O83" s="47"/>
      <c r="P83" s="47"/>
    </row>
    <row r="84" spans="1:16" ht="10.5">
      <c r="A84" s="47"/>
      <c r="B84" s="47"/>
      <c r="C84" s="47"/>
      <c r="D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</row>
    <row r="85" spans="1:16" ht="10.5">
      <c r="A85" s="47"/>
      <c r="B85" s="47"/>
      <c r="C85" s="47"/>
      <c r="D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</row>
    <row r="86" spans="1:16" ht="10.5">
      <c r="A86" s="47"/>
      <c r="B86" s="47"/>
      <c r="C86" s="47"/>
      <c r="D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</row>
    <row r="87" spans="1:16" ht="10.5">
      <c r="A87" s="47"/>
      <c r="B87" s="47"/>
      <c r="C87" s="47"/>
      <c r="D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</row>
    <row r="88" spans="1:16" ht="10.5">
      <c r="A88" s="47"/>
      <c r="B88" s="47"/>
      <c r="C88" s="47"/>
      <c r="D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</row>
    <row r="89" spans="1:16" ht="10.5">
      <c r="A89" s="47"/>
      <c r="B89" s="47"/>
      <c r="C89" s="47"/>
      <c r="D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</row>
    <row r="90" spans="1:16" ht="10.5">
      <c r="A90" s="47"/>
      <c r="B90" s="47"/>
      <c r="C90" s="47"/>
      <c r="D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</row>
    <row r="91" spans="1:16" ht="10.5">
      <c r="A91" s="47"/>
      <c r="B91" s="47"/>
      <c r="C91" s="47"/>
      <c r="D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</row>
    <row r="92" spans="1:16" ht="10.5">
      <c r="A92" s="47"/>
      <c r="B92" s="47"/>
      <c r="C92" s="47"/>
      <c r="D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</row>
    <row r="93" spans="1:16" ht="10.5">
      <c r="A93" s="47"/>
      <c r="B93" s="47"/>
      <c r="C93" s="47"/>
      <c r="D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</row>
    <row r="94" spans="1:16" ht="10.5">
      <c r="A94" s="47"/>
      <c r="B94" s="47"/>
      <c r="C94" s="47"/>
      <c r="D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</row>
    <row r="95" spans="1:16" ht="10.5">
      <c r="A95" s="47"/>
      <c r="B95" s="47"/>
      <c r="C95" s="47"/>
      <c r="D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</row>
    <row r="96" spans="1:16" ht="10.5">
      <c r="A96" s="47"/>
      <c r="B96" s="47"/>
      <c r="C96" s="47"/>
      <c r="D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</row>
    <row r="97" spans="1:16" ht="10.5">
      <c r="A97" s="47"/>
      <c r="B97" s="47"/>
      <c r="C97" s="47"/>
      <c r="D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</row>
    <row r="98" spans="1:16" ht="10.5">
      <c r="A98" s="47"/>
      <c r="B98" s="47"/>
      <c r="C98" s="47"/>
      <c r="D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</row>
    <row r="99" spans="1:16" ht="10.5">
      <c r="A99" s="47"/>
      <c r="B99" s="47"/>
      <c r="C99" s="47"/>
      <c r="D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</row>
    <row r="100" spans="1:16" ht="10.5">
      <c r="A100" s="47"/>
      <c r="B100" s="47"/>
      <c r="C100" s="47"/>
      <c r="D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</row>
    <row r="101" spans="1:16" ht="10.5">
      <c r="A101" s="47"/>
      <c r="B101" s="47"/>
      <c r="C101" s="47"/>
      <c r="D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</row>
    <row r="102" spans="1:16" ht="10.5">
      <c r="A102" s="47"/>
      <c r="B102" s="47"/>
      <c r="C102" s="47"/>
      <c r="D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</row>
    <row r="103" spans="1:16" ht="10.5">
      <c r="A103" s="47"/>
      <c r="B103" s="47"/>
      <c r="C103" s="47"/>
      <c r="D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</row>
    <row r="104" spans="1:16" ht="10.5">
      <c r="A104" s="47"/>
      <c r="B104" s="47"/>
      <c r="C104" s="47"/>
      <c r="D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</row>
    <row r="105" spans="1:16" ht="10.5">
      <c r="A105" s="47"/>
      <c r="B105" s="47"/>
      <c r="C105" s="47"/>
      <c r="D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</row>
    <row r="106" spans="1:16" ht="10.5">
      <c r="A106" s="47"/>
      <c r="B106" s="47"/>
      <c r="C106" s="47"/>
      <c r="D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</row>
    <row r="107" spans="1:16" ht="10.5">
      <c r="A107" s="47"/>
      <c r="B107" s="47"/>
      <c r="C107" s="47"/>
      <c r="D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</row>
    <row r="108" spans="1:16" ht="10.5">
      <c r="A108" s="47"/>
      <c r="B108" s="47"/>
      <c r="C108" s="47"/>
      <c r="D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</row>
    <row r="109" spans="1:16" ht="10.5">
      <c r="A109" s="47"/>
      <c r="B109" s="47"/>
      <c r="C109" s="47"/>
      <c r="D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</row>
    <row r="110" spans="1:16" ht="10.5">
      <c r="A110" s="47"/>
      <c r="B110" s="47"/>
      <c r="C110" s="47"/>
      <c r="D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</row>
    <row r="111" spans="1:16" ht="10.5">
      <c r="A111" s="47"/>
      <c r="B111" s="47"/>
      <c r="C111" s="47"/>
      <c r="D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</row>
    <row r="112" spans="1:16" ht="10.5">
      <c r="A112" s="47"/>
      <c r="B112" s="47"/>
      <c r="C112" s="47"/>
      <c r="D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</row>
    <row r="113" spans="1:16" ht="10.5">
      <c r="A113" s="47"/>
      <c r="B113" s="47"/>
      <c r="C113" s="47"/>
      <c r="D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</row>
    <row r="114" spans="1:16" ht="10.5">
      <c r="A114" s="47"/>
      <c r="B114" s="47"/>
      <c r="C114" s="47"/>
      <c r="D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</row>
    <row r="115" spans="1:16" ht="10.5">
      <c r="A115" s="47"/>
      <c r="B115" s="47"/>
      <c r="C115" s="47"/>
      <c r="D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</row>
    <row r="116" spans="1:16" ht="10.5">
      <c r="A116" s="47"/>
      <c r="B116" s="47"/>
      <c r="C116" s="47"/>
      <c r="D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</row>
    <row r="117" spans="1:16" ht="10.5">
      <c r="A117" s="47"/>
      <c r="B117" s="47"/>
      <c r="C117" s="47"/>
      <c r="D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</row>
    <row r="118" spans="1:16" ht="10.5">
      <c r="A118" s="47"/>
      <c r="B118" s="47"/>
      <c r="C118" s="47"/>
      <c r="D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</row>
    <row r="119" spans="1:16" ht="10.5">
      <c r="A119" s="47"/>
      <c r="B119" s="47"/>
      <c r="C119" s="47"/>
      <c r="D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</row>
    <row r="120" spans="1:16" ht="10.5">
      <c r="A120" s="47"/>
      <c r="B120" s="47"/>
      <c r="C120" s="47"/>
      <c r="D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</row>
    <row r="121" spans="1:16" ht="10.5">
      <c r="A121" s="47"/>
      <c r="B121" s="47"/>
      <c r="C121" s="47"/>
      <c r="D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</row>
    <row r="122" spans="1:16" ht="10.5">
      <c r="A122" s="47"/>
      <c r="B122" s="47"/>
      <c r="C122" s="47"/>
      <c r="D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</row>
    <row r="123" spans="1:16" ht="10.5">
      <c r="A123" s="47"/>
      <c r="B123" s="47"/>
      <c r="C123" s="47"/>
      <c r="D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</row>
    <row r="124" spans="1:16" ht="10.5">
      <c r="A124" s="47"/>
      <c r="B124" s="47"/>
      <c r="C124" s="47"/>
      <c r="D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</row>
    <row r="125" spans="1:16" ht="10.5">
      <c r="A125" s="47"/>
      <c r="B125" s="47"/>
      <c r="C125" s="47"/>
      <c r="D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</row>
    <row r="126" spans="1:16" ht="10.5">
      <c r="A126" s="47"/>
      <c r="B126" s="47"/>
      <c r="C126" s="47"/>
      <c r="D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</row>
    <row r="127" spans="1:16" ht="10.5">
      <c r="A127" s="47"/>
      <c r="B127" s="47"/>
      <c r="C127" s="47"/>
      <c r="D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</row>
    <row r="128" spans="1:16" ht="10.5">
      <c r="A128" s="47"/>
      <c r="B128" s="47"/>
      <c r="C128" s="47"/>
      <c r="D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</row>
    <row r="129" spans="1:16" ht="10.5">
      <c r="A129" s="47"/>
      <c r="B129" s="47"/>
      <c r="C129" s="47"/>
      <c r="D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</row>
    <row r="130" spans="1:16" ht="10.5">
      <c r="A130" s="47"/>
      <c r="B130" s="47"/>
      <c r="C130" s="47"/>
      <c r="D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</row>
    <row r="131" spans="1:16" ht="10.5">
      <c r="A131" s="47"/>
      <c r="B131" s="47"/>
      <c r="C131" s="47"/>
      <c r="D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</row>
    <row r="132" spans="1:16" ht="10.5">
      <c r="A132" s="47"/>
      <c r="B132" s="47"/>
      <c r="C132" s="47"/>
      <c r="D132" s="47"/>
      <c r="F132" s="47"/>
      <c r="G132" s="47"/>
      <c r="H132" s="47"/>
      <c r="I132" s="47"/>
      <c r="J132" s="48"/>
      <c r="K132" s="48"/>
      <c r="L132" s="48"/>
      <c r="M132" s="48"/>
      <c r="N132" s="47"/>
      <c r="O132" s="47"/>
      <c r="P132" s="47"/>
    </row>
    <row r="133" spans="1:16" ht="10.5">
      <c r="A133" s="47"/>
      <c r="B133" s="47"/>
      <c r="C133" s="47"/>
      <c r="D133" s="47"/>
      <c r="F133" s="47"/>
      <c r="G133" s="47"/>
      <c r="H133" s="47"/>
      <c r="I133" s="47"/>
      <c r="J133" s="48"/>
      <c r="K133" s="48"/>
      <c r="L133" s="48"/>
      <c r="M133" s="48"/>
      <c r="N133" s="47"/>
      <c r="O133" s="47"/>
      <c r="P133" s="47"/>
    </row>
    <row r="134" spans="1:16" ht="10.5">
      <c r="A134" s="47"/>
      <c r="B134" s="47"/>
      <c r="C134" s="47"/>
      <c r="D134" s="47"/>
      <c r="F134" s="47"/>
      <c r="G134" s="47"/>
      <c r="H134" s="47"/>
      <c r="I134" s="47"/>
      <c r="J134" s="48"/>
      <c r="K134" s="48"/>
      <c r="L134" s="48"/>
      <c r="M134" s="48"/>
      <c r="N134" s="47"/>
      <c r="O134" s="47"/>
      <c r="P134" s="47"/>
    </row>
    <row r="135" spans="1:16" ht="10.5">
      <c r="A135" s="47"/>
      <c r="B135" s="47"/>
      <c r="C135" s="47"/>
      <c r="D135" s="47"/>
      <c r="F135" s="47"/>
      <c r="G135" s="47"/>
      <c r="H135" s="47"/>
      <c r="I135" s="47"/>
      <c r="J135" s="48"/>
      <c r="K135" s="48"/>
      <c r="L135" s="48"/>
      <c r="M135" s="48"/>
      <c r="N135" s="47"/>
      <c r="O135" s="47"/>
      <c r="P135" s="47"/>
    </row>
    <row r="136" spans="1:16" ht="10.5">
      <c r="A136" s="47"/>
      <c r="B136" s="47"/>
      <c r="C136" s="47"/>
      <c r="D136" s="47"/>
      <c r="F136" s="47"/>
      <c r="G136" s="47"/>
      <c r="H136" s="47"/>
      <c r="I136" s="47"/>
      <c r="J136" s="48"/>
      <c r="K136" s="48"/>
      <c r="L136" s="48"/>
      <c r="M136" s="48"/>
      <c r="N136" s="47"/>
      <c r="O136" s="47"/>
      <c r="P136" s="47"/>
    </row>
    <row r="137" spans="1:16" ht="10.5">
      <c r="A137" s="47"/>
      <c r="B137" s="47"/>
      <c r="C137" s="47"/>
      <c r="D137" s="47"/>
      <c r="F137" s="47"/>
      <c r="G137" s="47"/>
      <c r="H137" s="47"/>
      <c r="I137" s="47"/>
      <c r="J137" s="48"/>
      <c r="K137" s="48"/>
      <c r="L137" s="48"/>
      <c r="M137" s="48"/>
      <c r="N137" s="47"/>
      <c r="O137" s="47"/>
      <c r="P137" s="47"/>
    </row>
    <row r="138" spans="1:16" ht="10.5">
      <c r="A138" s="47"/>
      <c r="B138" s="47"/>
      <c r="C138" s="47"/>
      <c r="D138" s="47"/>
      <c r="F138" s="47"/>
      <c r="G138" s="47"/>
      <c r="H138" s="47"/>
      <c r="I138" s="47"/>
      <c r="J138" s="48"/>
      <c r="K138" s="48"/>
      <c r="L138" s="48"/>
      <c r="M138" s="48"/>
      <c r="N138" s="47"/>
      <c r="O138" s="47"/>
      <c r="P138" s="47"/>
    </row>
    <row r="139" spans="1:16" ht="10.5">
      <c r="A139" s="47"/>
      <c r="B139" s="47"/>
      <c r="C139" s="47"/>
      <c r="D139" s="47"/>
      <c r="F139" s="47"/>
      <c r="G139" s="47"/>
      <c r="H139" s="47"/>
      <c r="I139" s="47"/>
      <c r="J139" s="48"/>
      <c r="K139" s="48"/>
      <c r="L139" s="48"/>
      <c r="M139" s="48"/>
      <c r="N139" s="47"/>
      <c r="O139" s="47"/>
      <c r="P139" s="47"/>
    </row>
    <row r="140" spans="1:16" ht="10.5">
      <c r="A140" s="47"/>
      <c r="B140" s="47"/>
      <c r="C140" s="47"/>
      <c r="D140" s="47"/>
      <c r="F140" s="47"/>
      <c r="G140" s="47"/>
      <c r="H140" s="47"/>
      <c r="I140" s="47"/>
      <c r="J140" s="48"/>
      <c r="K140" s="48"/>
      <c r="L140" s="48"/>
      <c r="M140" s="48"/>
      <c r="N140" s="47"/>
      <c r="O140" s="47"/>
      <c r="P140" s="47"/>
    </row>
    <row r="141" spans="1:16" ht="10.5">
      <c r="A141" s="47"/>
      <c r="B141" s="47"/>
      <c r="C141" s="47"/>
      <c r="D141" s="47"/>
      <c r="F141" s="47"/>
      <c r="G141" s="47"/>
      <c r="H141" s="47"/>
      <c r="I141" s="47"/>
      <c r="J141" s="48"/>
      <c r="K141" s="48"/>
      <c r="L141" s="48"/>
      <c r="M141" s="48"/>
      <c r="N141" s="47"/>
      <c r="O141" s="47"/>
      <c r="P141" s="47"/>
    </row>
    <row r="142" spans="1:16" ht="10.5">
      <c r="A142" s="47"/>
      <c r="B142" s="47"/>
      <c r="C142" s="47"/>
      <c r="D142" s="47"/>
      <c r="F142" s="47"/>
      <c r="G142" s="47"/>
      <c r="H142" s="47"/>
      <c r="I142" s="47"/>
      <c r="J142" s="48"/>
      <c r="K142" s="48"/>
      <c r="L142" s="48"/>
      <c r="M142" s="48"/>
      <c r="N142" s="47"/>
      <c r="O142" s="47"/>
      <c r="P142" s="47"/>
    </row>
    <row r="143" spans="1:16" ht="10.5">
      <c r="A143" s="47"/>
      <c r="B143" s="47"/>
      <c r="C143" s="47"/>
      <c r="D143" s="47"/>
      <c r="F143" s="47"/>
      <c r="G143" s="47"/>
      <c r="H143" s="47"/>
      <c r="I143" s="47"/>
      <c r="J143" s="48"/>
      <c r="K143" s="48"/>
      <c r="L143" s="48"/>
      <c r="M143" s="48"/>
      <c r="N143" s="47"/>
      <c r="O143" s="47"/>
      <c r="P143" s="47"/>
    </row>
    <row r="144" spans="1:16" ht="10.5">
      <c r="A144" s="47"/>
      <c r="B144" s="47"/>
      <c r="C144" s="47"/>
      <c r="D144" s="47"/>
      <c r="F144" s="47"/>
      <c r="G144" s="47"/>
      <c r="H144" s="47"/>
      <c r="I144" s="47"/>
      <c r="J144" s="48"/>
      <c r="K144" s="48"/>
      <c r="L144" s="48"/>
      <c r="M144" s="48"/>
      <c r="N144" s="47"/>
      <c r="O144" s="47"/>
      <c r="P144" s="47"/>
    </row>
    <row r="145" spans="1:16" ht="10.5">
      <c r="A145" s="47"/>
      <c r="B145" s="47"/>
      <c r="C145" s="47"/>
      <c r="D145" s="47"/>
      <c r="F145" s="47"/>
      <c r="G145" s="47"/>
      <c r="H145" s="47"/>
      <c r="I145" s="47"/>
      <c r="J145" s="48"/>
      <c r="K145" s="48"/>
      <c r="L145" s="48"/>
      <c r="M145" s="48"/>
      <c r="N145" s="47"/>
      <c r="O145" s="47"/>
      <c r="P145" s="47"/>
    </row>
    <row r="146" spans="1:16" ht="10.5">
      <c r="A146" s="47"/>
      <c r="B146" s="47"/>
      <c r="C146" s="47"/>
      <c r="D146" s="47"/>
      <c r="F146" s="47"/>
      <c r="G146" s="47"/>
      <c r="H146" s="47"/>
      <c r="I146" s="47"/>
      <c r="J146" s="48"/>
      <c r="K146" s="48"/>
      <c r="L146" s="48"/>
      <c r="M146" s="48"/>
      <c r="N146" s="47"/>
      <c r="O146" s="47"/>
      <c r="P146" s="47"/>
    </row>
    <row r="147" spans="1:16" ht="10.5">
      <c r="A147" s="47"/>
      <c r="B147" s="47"/>
      <c r="C147" s="47"/>
      <c r="D147" s="47"/>
      <c r="F147" s="47"/>
      <c r="G147" s="47"/>
      <c r="H147" s="47"/>
      <c r="I147" s="47"/>
      <c r="J147" s="48"/>
      <c r="K147" s="48"/>
      <c r="L147" s="48"/>
      <c r="M147" s="48"/>
      <c r="N147" s="47"/>
      <c r="O147" s="47"/>
      <c r="P147" s="47"/>
    </row>
    <row r="148" spans="1:16" ht="10.5">
      <c r="A148" s="47"/>
      <c r="B148" s="47"/>
      <c r="C148" s="47"/>
      <c r="D148" s="47"/>
      <c r="F148" s="47"/>
      <c r="G148" s="47"/>
      <c r="H148" s="47"/>
      <c r="I148" s="47"/>
      <c r="J148" s="48"/>
      <c r="K148" s="48"/>
      <c r="L148" s="48"/>
      <c r="M148" s="48"/>
      <c r="N148" s="47"/>
      <c r="O148" s="47"/>
      <c r="P148" s="47"/>
    </row>
    <row r="149" spans="1:16" ht="10.5">
      <c r="A149" s="47"/>
      <c r="B149" s="47"/>
      <c r="C149" s="47"/>
      <c r="D149" s="47"/>
      <c r="F149" s="47"/>
      <c r="G149" s="47"/>
      <c r="H149" s="47"/>
      <c r="I149" s="47"/>
      <c r="J149" s="48"/>
      <c r="K149" s="48"/>
      <c r="L149" s="48"/>
      <c r="M149" s="48"/>
      <c r="N149" s="47"/>
      <c r="O149" s="47"/>
      <c r="P149" s="47"/>
    </row>
    <row r="150" spans="1:16" ht="10.5">
      <c r="A150" s="47"/>
      <c r="B150" s="47"/>
      <c r="C150" s="47"/>
      <c r="D150" s="47"/>
      <c r="F150" s="47"/>
      <c r="G150" s="47"/>
      <c r="H150" s="47"/>
      <c r="I150" s="47"/>
      <c r="J150" s="48"/>
      <c r="K150" s="48"/>
      <c r="L150" s="48"/>
      <c r="M150" s="48"/>
      <c r="N150" s="47"/>
      <c r="O150" s="47"/>
      <c r="P150" s="47"/>
    </row>
    <row r="151" spans="1:16" ht="10.5">
      <c r="A151" s="47"/>
      <c r="B151" s="47"/>
      <c r="C151" s="47"/>
      <c r="D151" s="47"/>
      <c r="F151" s="47"/>
      <c r="G151" s="47"/>
      <c r="H151" s="47"/>
      <c r="I151" s="47"/>
      <c r="J151" s="48"/>
      <c r="K151" s="48"/>
      <c r="L151" s="48"/>
      <c r="M151" s="48"/>
      <c r="N151" s="47"/>
      <c r="O151" s="47"/>
      <c r="P151" s="47"/>
    </row>
    <row r="152" spans="1:16" ht="10.5">
      <c r="A152" s="47"/>
      <c r="B152" s="47"/>
      <c r="C152" s="47"/>
      <c r="D152" s="47"/>
      <c r="F152" s="47"/>
      <c r="G152" s="47"/>
      <c r="H152" s="47"/>
      <c r="I152" s="47"/>
      <c r="J152" s="48"/>
      <c r="K152" s="48"/>
      <c r="L152" s="48"/>
      <c r="M152" s="48"/>
      <c r="N152" s="47"/>
      <c r="O152" s="47"/>
      <c r="P152" s="47"/>
    </row>
    <row r="153" spans="1:16" ht="10.5">
      <c r="A153" s="47"/>
      <c r="B153" s="47"/>
      <c r="C153" s="47"/>
      <c r="D153" s="47"/>
      <c r="F153" s="47"/>
      <c r="G153" s="47"/>
      <c r="H153" s="47"/>
      <c r="I153" s="47"/>
      <c r="J153" s="48"/>
      <c r="K153" s="48"/>
      <c r="L153" s="48"/>
      <c r="M153" s="48"/>
      <c r="N153" s="47"/>
      <c r="O153" s="47"/>
      <c r="P153" s="47"/>
    </row>
    <row r="154" spans="1:16" ht="10.5">
      <c r="A154" s="47"/>
      <c r="B154" s="47"/>
      <c r="C154" s="47"/>
      <c r="D154" s="47"/>
      <c r="F154" s="47"/>
      <c r="G154" s="47"/>
      <c r="H154" s="47"/>
      <c r="I154" s="47"/>
      <c r="J154" s="48"/>
      <c r="K154" s="48"/>
      <c r="L154" s="48"/>
      <c r="M154" s="48"/>
      <c r="N154" s="47"/>
      <c r="O154" s="47"/>
      <c r="P154" s="47"/>
    </row>
    <row r="155" spans="1:16" ht="10.5">
      <c r="A155" s="47"/>
      <c r="B155" s="47"/>
      <c r="C155" s="47"/>
      <c r="D155" s="47"/>
      <c r="F155" s="47"/>
      <c r="G155" s="47"/>
      <c r="H155" s="47"/>
      <c r="I155" s="47"/>
      <c r="J155" s="48"/>
      <c r="K155" s="48"/>
      <c r="L155" s="48"/>
      <c r="M155" s="48"/>
      <c r="N155" s="47"/>
      <c r="O155" s="47"/>
      <c r="P155" s="47"/>
    </row>
    <row r="156" spans="1:16" ht="10.5">
      <c r="A156" s="47"/>
      <c r="B156" s="47"/>
      <c r="C156" s="47"/>
      <c r="D156" s="47"/>
      <c r="F156" s="47"/>
      <c r="G156" s="47"/>
      <c r="H156" s="47"/>
      <c r="I156" s="47"/>
      <c r="J156" s="48"/>
      <c r="K156" s="48"/>
      <c r="L156" s="48"/>
      <c r="M156" s="48"/>
      <c r="N156" s="47"/>
      <c r="O156" s="47"/>
      <c r="P156" s="47"/>
    </row>
    <row r="157" spans="1:16" ht="10.5">
      <c r="A157" s="47"/>
      <c r="B157" s="47"/>
      <c r="C157" s="47"/>
      <c r="D157" s="47"/>
      <c r="F157" s="47"/>
      <c r="G157" s="47"/>
      <c r="H157" s="47"/>
      <c r="I157" s="47"/>
      <c r="J157" s="48"/>
      <c r="K157" s="48"/>
      <c r="L157" s="48"/>
      <c r="M157" s="48"/>
      <c r="N157" s="47"/>
      <c r="O157" s="47"/>
      <c r="P157" s="47"/>
    </row>
    <row r="158" spans="1:16" ht="10.5">
      <c r="A158" s="47"/>
      <c r="B158" s="47"/>
      <c r="C158" s="47"/>
      <c r="D158" s="47"/>
      <c r="F158" s="47"/>
      <c r="G158" s="47"/>
      <c r="H158" s="47"/>
      <c r="I158" s="47"/>
      <c r="J158" s="48"/>
      <c r="K158" s="48"/>
      <c r="L158" s="48"/>
      <c r="M158" s="48"/>
      <c r="N158" s="47"/>
      <c r="O158" s="47"/>
      <c r="P158" s="47"/>
    </row>
    <row r="159" spans="1:16" ht="10.5">
      <c r="A159" s="47"/>
      <c r="B159" s="47"/>
      <c r="C159" s="47"/>
      <c r="D159" s="47"/>
      <c r="F159" s="47"/>
      <c r="G159" s="47"/>
      <c r="H159" s="47"/>
      <c r="I159" s="47"/>
      <c r="J159" s="48"/>
      <c r="K159" s="48"/>
      <c r="L159" s="48"/>
      <c r="M159" s="48"/>
      <c r="N159" s="47"/>
      <c r="O159" s="47"/>
      <c r="P159" s="47"/>
    </row>
  </sheetData>
  <sheetProtection/>
  <printOptions/>
  <pageMargins left="0.5118110236220472" right="0.5118110236220472" top="0.5905511811023622" bottom="0.5905511811023622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zoomScaleSheetLayoutView="100" zoomScalePageLayoutView="0" workbookViewId="0" topLeftCell="A1">
      <selection activeCell="T6" sqref="T6"/>
    </sheetView>
  </sheetViews>
  <sheetFormatPr defaultColWidth="11.625" defaultRowHeight="16.5" customHeight="1"/>
  <cols>
    <col min="1" max="1" width="2.75390625" style="0" bestFit="1" customWidth="1"/>
    <col min="2" max="2" width="5.625" style="0" customWidth="1"/>
    <col min="3" max="3" width="12.75390625" style="1" customWidth="1"/>
    <col min="4" max="4" width="11.625" style="33" customWidth="1"/>
    <col min="5" max="5" width="4.625" style="1" customWidth="1"/>
    <col min="6" max="6" width="15.75390625" style="0" customWidth="1"/>
    <col min="7" max="7" width="3.625" style="1" customWidth="1"/>
    <col min="8" max="8" width="4.625" style="1" customWidth="1"/>
    <col min="9" max="9" width="7.125" style="0" customWidth="1"/>
    <col min="10" max="10" width="5.75390625" style="0" bestFit="1" customWidth="1"/>
    <col min="11" max="11" width="5.625" style="0" customWidth="1"/>
    <col min="12" max="12" width="3.625" style="0" customWidth="1"/>
    <col min="13" max="13" width="4.625" style="0" customWidth="1"/>
    <col min="14" max="14" width="8.875" style="0" customWidth="1"/>
    <col min="15" max="15" width="6.75390625" style="0" bestFit="1" customWidth="1"/>
    <col min="16" max="16" width="5.625" style="0" customWidth="1"/>
    <col min="17" max="17" width="7.625" style="0" customWidth="1"/>
    <col min="18" max="18" width="4.625" style="0" customWidth="1"/>
    <col min="19" max="19" width="7.125" style="0" customWidth="1"/>
  </cols>
  <sheetData>
    <row r="1" spans="2:12" ht="22.5" customHeight="1">
      <c r="B1" s="2" t="s">
        <v>0</v>
      </c>
      <c r="C1" s="3"/>
      <c r="D1" s="30"/>
      <c r="E1" s="3"/>
      <c r="F1" s="4"/>
      <c r="G1" s="3"/>
      <c r="H1" s="3"/>
      <c r="I1" s="4"/>
      <c r="J1" s="4"/>
      <c r="K1" s="4"/>
      <c r="L1" s="5"/>
    </row>
    <row r="2" spans="2:18" ht="12">
      <c r="B2" s="4"/>
      <c r="C2" s="3"/>
      <c r="D2" s="30"/>
      <c r="E2" s="3"/>
      <c r="F2" s="4"/>
      <c r="G2" s="3"/>
      <c r="H2" s="3"/>
      <c r="I2" s="4"/>
      <c r="J2" s="4"/>
      <c r="K2" s="4"/>
      <c r="R2" s="37" t="s">
        <v>313</v>
      </c>
    </row>
    <row r="3" spans="2:19" ht="12" customHeight="1">
      <c r="B3" s="7"/>
      <c r="C3" s="8"/>
      <c r="D3" s="31"/>
      <c r="E3" s="8"/>
      <c r="F3" s="8"/>
      <c r="G3" s="9"/>
      <c r="H3" s="4"/>
      <c r="I3" s="3" t="s">
        <v>1</v>
      </c>
      <c r="J3" s="3"/>
      <c r="K3" s="3"/>
      <c r="L3" s="8"/>
      <c r="M3" s="3"/>
      <c r="N3" s="3" t="s">
        <v>2</v>
      </c>
      <c r="O3" s="3"/>
      <c r="P3" s="3"/>
      <c r="Q3" s="8"/>
      <c r="R3" s="8"/>
      <c r="S3" s="10"/>
    </row>
    <row r="4" spans="2:19" ht="8.25" customHeight="1">
      <c r="B4" s="10" t="s">
        <v>3</v>
      </c>
      <c r="C4" s="11" t="s">
        <v>4</v>
      </c>
      <c r="D4" s="32"/>
      <c r="E4" s="11" t="s">
        <v>5</v>
      </c>
      <c r="F4" s="11" t="s">
        <v>6</v>
      </c>
      <c r="G4" s="12"/>
      <c r="H4"/>
      <c r="I4" s="1"/>
      <c r="J4" s="1"/>
      <c r="K4" s="1"/>
      <c r="L4" s="11"/>
      <c r="M4" s="1"/>
      <c r="N4" s="1"/>
      <c r="O4" s="1"/>
      <c r="P4" s="1"/>
      <c r="Q4" s="11" t="s">
        <v>7</v>
      </c>
      <c r="R4" s="11"/>
      <c r="S4" s="10"/>
    </row>
    <row r="5" spans="2:19" ht="12">
      <c r="B5" s="10"/>
      <c r="C5" s="12"/>
      <c r="D5" s="32"/>
      <c r="E5" s="12"/>
      <c r="F5" s="11"/>
      <c r="G5" s="1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1" t="s">
        <v>8</v>
      </c>
      <c r="M5" s="1" t="s">
        <v>9</v>
      </c>
      <c r="N5" s="1" t="s">
        <v>10</v>
      </c>
      <c r="O5" s="1" t="s">
        <v>11</v>
      </c>
      <c r="P5" s="1" t="s">
        <v>12</v>
      </c>
      <c r="Q5" s="11" t="s">
        <v>12</v>
      </c>
      <c r="R5" s="11" t="s">
        <v>13</v>
      </c>
      <c r="S5" s="10"/>
    </row>
    <row r="6" spans="1:19" ht="12">
      <c r="A6">
        <v>1</v>
      </c>
      <c r="B6" s="13">
        <v>381</v>
      </c>
      <c r="C6" s="14" t="s">
        <v>87</v>
      </c>
      <c r="D6" s="34" t="s">
        <v>88</v>
      </c>
      <c r="E6" s="14">
        <v>3</v>
      </c>
      <c r="F6" s="15" t="s">
        <v>82</v>
      </c>
      <c r="G6" s="14">
        <v>5</v>
      </c>
      <c r="H6" s="16">
        <v>3</v>
      </c>
      <c r="I6" s="35" t="s">
        <v>407</v>
      </c>
      <c r="J6" s="36">
        <v>-1.4</v>
      </c>
      <c r="K6" s="17">
        <v>865</v>
      </c>
      <c r="L6" s="16">
        <v>6</v>
      </c>
      <c r="M6" s="14">
        <v>6</v>
      </c>
      <c r="N6" s="35" t="s">
        <v>408</v>
      </c>
      <c r="O6" s="36">
        <v>-1.3</v>
      </c>
      <c r="P6" s="17">
        <v>829</v>
      </c>
      <c r="Q6" s="15">
        <v>1694</v>
      </c>
      <c r="R6" s="15">
        <v>1</v>
      </c>
      <c r="S6" s="5"/>
    </row>
    <row r="7" spans="1:19" ht="12">
      <c r="A7">
        <v>2</v>
      </c>
      <c r="B7" s="13">
        <v>123</v>
      </c>
      <c r="C7" s="14" t="s">
        <v>110</v>
      </c>
      <c r="D7" s="34" t="s">
        <v>111</v>
      </c>
      <c r="E7" s="14">
        <v>1</v>
      </c>
      <c r="F7" s="15" t="s">
        <v>112</v>
      </c>
      <c r="G7" s="14">
        <v>6</v>
      </c>
      <c r="H7" s="16">
        <v>7</v>
      </c>
      <c r="I7" s="35" t="s">
        <v>409</v>
      </c>
      <c r="J7" s="36">
        <v>-0.6</v>
      </c>
      <c r="K7" s="17">
        <v>819</v>
      </c>
      <c r="L7" s="16">
        <v>5</v>
      </c>
      <c r="M7" s="14">
        <v>4</v>
      </c>
      <c r="N7" s="35" t="s">
        <v>410</v>
      </c>
      <c r="O7" s="36">
        <v>0.3</v>
      </c>
      <c r="P7" s="17">
        <v>788</v>
      </c>
      <c r="Q7" s="15">
        <v>1607</v>
      </c>
      <c r="R7" s="15">
        <v>2</v>
      </c>
      <c r="S7" s="5"/>
    </row>
    <row r="8" spans="1:19" ht="12">
      <c r="A8">
        <v>3</v>
      </c>
      <c r="B8" s="13">
        <v>131</v>
      </c>
      <c r="C8" s="14" t="s">
        <v>30</v>
      </c>
      <c r="D8" s="34" t="s">
        <v>31</v>
      </c>
      <c r="E8" s="14">
        <v>3</v>
      </c>
      <c r="F8" s="15" t="s">
        <v>32</v>
      </c>
      <c r="G8" s="14">
        <v>1</v>
      </c>
      <c r="H8" s="16">
        <v>7</v>
      </c>
      <c r="I8" s="35" t="s">
        <v>409</v>
      </c>
      <c r="J8" s="36">
        <v>-0.3</v>
      </c>
      <c r="K8" s="17">
        <v>819</v>
      </c>
      <c r="L8" s="16">
        <v>3</v>
      </c>
      <c r="M8" s="14">
        <v>4</v>
      </c>
      <c r="N8" s="35" t="s">
        <v>411</v>
      </c>
      <c r="O8" s="36">
        <v>1</v>
      </c>
      <c r="P8" s="17">
        <v>765</v>
      </c>
      <c r="Q8" s="15">
        <v>1584</v>
      </c>
      <c r="R8" s="15">
        <v>3</v>
      </c>
      <c r="S8" s="5"/>
    </row>
    <row r="9" spans="1:19" ht="12">
      <c r="A9">
        <v>4</v>
      </c>
      <c r="B9" s="13">
        <v>405</v>
      </c>
      <c r="C9" s="14" t="s">
        <v>102</v>
      </c>
      <c r="D9" s="34" t="s">
        <v>103</v>
      </c>
      <c r="E9" s="14">
        <v>2</v>
      </c>
      <c r="F9" s="15" t="s">
        <v>71</v>
      </c>
      <c r="G9" s="14">
        <v>6</v>
      </c>
      <c r="H9" s="16">
        <v>4</v>
      </c>
      <c r="I9" s="35" t="s">
        <v>412</v>
      </c>
      <c r="J9" s="36">
        <v>-0.6</v>
      </c>
      <c r="K9" s="17">
        <v>773</v>
      </c>
      <c r="L9" s="16">
        <v>4</v>
      </c>
      <c r="M9" s="14">
        <v>7</v>
      </c>
      <c r="N9" s="35" t="s">
        <v>413</v>
      </c>
      <c r="O9" s="36">
        <v>0.9</v>
      </c>
      <c r="P9" s="17">
        <v>741</v>
      </c>
      <c r="Q9" s="15">
        <v>1514</v>
      </c>
      <c r="R9" s="15">
        <v>4</v>
      </c>
      <c r="S9" s="5"/>
    </row>
    <row r="10" spans="1:19" ht="12">
      <c r="A10">
        <v>5</v>
      </c>
      <c r="B10" s="13">
        <v>2009</v>
      </c>
      <c r="C10" s="14" t="s">
        <v>50</v>
      </c>
      <c r="D10" s="34" t="s">
        <v>51</v>
      </c>
      <c r="E10" s="14">
        <v>3</v>
      </c>
      <c r="F10" s="15" t="s">
        <v>52</v>
      </c>
      <c r="G10" s="14">
        <v>2</v>
      </c>
      <c r="H10" s="16">
        <v>8</v>
      </c>
      <c r="I10" s="35" t="s">
        <v>414</v>
      </c>
      <c r="J10" s="36">
        <v>-0.9</v>
      </c>
      <c r="K10" s="17">
        <v>718</v>
      </c>
      <c r="L10" s="16">
        <v>1</v>
      </c>
      <c r="M10" s="14">
        <v>5</v>
      </c>
      <c r="N10" s="35" t="s">
        <v>415</v>
      </c>
      <c r="O10" s="36">
        <v>-0.5</v>
      </c>
      <c r="P10" s="17">
        <v>709</v>
      </c>
      <c r="Q10" s="15">
        <v>1427</v>
      </c>
      <c r="R10" s="15">
        <v>5</v>
      </c>
      <c r="S10" s="5"/>
    </row>
    <row r="11" spans="1:19" ht="12">
      <c r="A11">
        <v>6</v>
      </c>
      <c r="B11" s="13">
        <v>383</v>
      </c>
      <c r="C11" s="14" t="s">
        <v>80</v>
      </c>
      <c r="D11" s="34" t="s">
        <v>81</v>
      </c>
      <c r="E11" s="14">
        <v>2</v>
      </c>
      <c r="F11" s="15" t="s">
        <v>82</v>
      </c>
      <c r="G11" s="14">
        <v>4</v>
      </c>
      <c r="H11" s="16">
        <v>6</v>
      </c>
      <c r="I11" s="35" t="s">
        <v>416</v>
      </c>
      <c r="J11" s="36">
        <v>-1</v>
      </c>
      <c r="K11" s="17">
        <v>723</v>
      </c>
      <c r="L11" s="16">
        <v>6</v>
      </c>
      <c r="M11" s="14">
        <v>3</v>
      </c>
      <c r="N11" s="35" t="s">
        <v>417</v>
      </c>
      <c r="O11" s="36">
        <v>-1.3</v>
      </c>
      <c r="P11" s="17">
        <v>687</v>
      </c>
      <c r="Q11" s="15">
        <v>1410</v>
      </c>
      <c r="R11" s="15">
        <v>6</v>
      </c>
      <c r="S11" s="5"/>
    </row>
    <row r="12" spans="1:19" ht="12">
      <c r="A12">
        <v>7</v>
      </c>
      <c r="B12" s="13">
        <v>8201</v>
      </c>
      <c r="C12" s="14" t="s">
        <v>25</v>
      </c>
      <c r="D12" s="34" t="s">
        <v>26</v>
      </c>
      <c r="E12" s="14">
        <v>3</v>
      </c>
      <c r="F12" s="15" t="s">
        <v>27</v>
      </c>
      <c r="G12" s="14">
        <v>1</v>
      </c>
      <c r="H12" s="16">
        <v>5</v>
      </c>
      <c r="I12" s="35" t="s">
        <v>418</v>
      </c>
      <c r="J12" s="36">
        <v>-0.3</v>
      </c>
      <c r="K12" s="17">
        <v>703</v>
      </c>
      <c r="L12" s="16">
        <v>3</v>
      </c>
      <c r="M12" s="14">
        <v>2</v>
      </c>
      <c r="N12" s="35" t="s">
        <v>419</v>
      </c>
      <c r="O12" s="36">
        <v>1</v>
      </c>
      <c r="P12" s="17">
        <v>702</v>
      </c>
      <c r="Q12" s="15">
        <v>1405</v>
      </c>
      <c r="R12" s="15">
        <v>7</v>
      </c>
      <c r="S12" s="5"/>
    </row>
    <row r="13" spans="1:19" ht="12">
      <c r="A13">
        <v>8</v>
      </c>
      <c r="B13" s="13">
        <v>61</v>
      </c>
      <c r="C13" s="14" t="s">
        <v>75</v>
      </c>
      <c r="D13" s="34"/>
      <c r="E13" s="14">
        <v>2</v>
      </c>
      <c r="F13" s="15" t="s">
        <v>76</v>
      </c>
      <c r="G13" s="14">
        <v>4</v>
      </c>
      <c r="H13" s="16">
        <v>4</v>
      </c>
      <c r="I13" s="35" t="s">
        <v>420</v>
      </c>
      <c r="J13" s="36">
        <v>-1</v>
      </c>
      <c r="K13" s="17">
        <v>711</v>
      </c>
      <c r="L13" s="16">
        <v>5</v>
      </c>
      <c r="M13" s="14">
        <v>7</v>
      </c>
      <c r="N13" s="35" t="s">
        <v>421</v>
      </c>
      <c r="O13" s="36">
        <v>0.3</v>
      </c>
      <c r="P13" s="17">
        <v>691</v>
      </c>
      <c r="Q13" s="15">
        <v>1402</v>
      </c>
      <c r="R13" s="15">
        <v>8</v>
      </c>
      <c r="S13" s="5"/>
    </row>
    <row r="14" spans="2:19" ht="12">
      <c r="B14" s="13">
        <v>409</v>
      </c>
      <c r="C14" s="14" t="s">
        <v>91</v>
      </c>
      <c r="D14" s="34" t="s">
        <v>92</v>
      </c>
      <c r="E14" s="14">
        <v>1</v>
      </c>
      <c r="F14" s="15" t="s">
        <v>71</v>
      </c>
      <c r="G14" s="14">
        <v>5</v>
      </c>
      <c r="H14" s="16">
        <v>5</v>
      </c>
      <c r="I14" s="35" t="s">
        <v>418</v>
      </c>
      <c r="J14" s="36">
        <v>-1.4</v>
      </c>
      <c r="K14" s="17">
        <v>703</v>
      </c>
      <c r="L14" s="16">
        <v>4</v>
      </c>
      <c r="M14" s="14">
        <v>2</v>
      </c>
      <c r="N14" s="35" t="s">
        <v>421</v>
      </c>
      <c r="O14" s="36">
        <v>0.9</v>
      </c>
      <c r="P14" s="17">
        <v>691</v>
      </c>
      <c r="Q14" s="15">
        <v>1394</v>
      </c>
      <c r="R14" s="15">
        <v>9</v>
      </c>
      <c r="S14" s="5"/>
    </row>
    <row r="15" spans="2:19" ht="12">
      <c r="B15" s="13">
        <v>281</v>
      </c>
      <c r="C15" s="14" t="s">
        <v>83</v>
      </c>
      <c r="D15" s="34"/>
      <c r="E15" s="14">
        <v>1</v>
      </c>
      <c r="F15" s="15" t="s">
        <v>76</v>
      </c>
      <c r="G15" s="14">
        <v>4</v>
      </c>
      <c r="H15" s="16">
        <v>7</v>
      </c>
      <c r="I15" s="35" t="s">
        <v>422</v>
      </c>
      <c r="J15" s="36">
        <v>-1</v>
      </c>
      <c r="K15" s="17">
        <v>681</v>
      </c>
      <c r="L15" s="16">
        <v>6</v>
      </c>
      <c r="M15" s="14">
        <v>4</v>
      </c>
      <c r="N15" s="35" t="s">
        <v>423</v>
      </c>
      <c r="O15" s="36">
        <v>-1.3</v>
      </c>
      <c r="P15" s="17">
        <v>663</v>
      </c>
      <c r="Q15" s="15">
        <v>1344</v>
      </c>
      <c r="R15" s="15">
        <v>10</v>
      </c>
      <c r="S15" s="5"/>
    </row>
    <row r="16" spans="2:19" ht="12">
      <c r="B16" s="13">
        <v>170</v>
      </c>
      <c r="C16" s="14" t="s">
        <v>104</v>
      </c>
      <c r="D16" s="34" t="s">
        <v>105</v>
      </c>
      <c r="E16" s="14">
        <v>1</v>
      </c>
      <c r="F16" s="15" t="s">
        <v>106</v>
      </c>
      <c r="G16" s="14">
        <v>6</v>
      </c>
      <c r="H16" s="16">
        <v>5</v>
      </c>
      <c r="I16" s="35" t="s">
        <v>424</v>
      </c>
      <c r="J16" s="36">
        <v>-0.6</v>
      </c>
      <c r="K16" s="17">
        <v>694</v>
      </c>
      <c r="L16" s="16">
        <v>5</v>
      </c>
      <c r="M16" s="14">
        <v>2</v>
      </c>
      <c r="N16" s="35" t="s">
        <v>425</v>
      </c>
      <c r="O16" s="36">
        <v>0.3</v>
      </c>
      <c r="P16" s="17">
        <v>645</v>
      </c>
      <c r="Q16" s="15">
        <v>1339</v>
      </c>
      <c r="R16" s="15">
        <v>11</v>
      </c>
      <c r="S16" s="5"/>
    </row>
    <row r="17" spans="2:19" ht="12">
      <c r="B17" s="13">
        <v>290</v>
      </c>
      <c r="C17" s="14" t="s">
        <v>107</v>
      </c>
      <c r="D17" s="34" t="s">
        <v>108</v>
      </c>
      <c r="E17" s="14">
        <v>2</v>
      </c>
      <c r="F17" s="15" t="s">
        <v>109</v>
      </c>
      <c r="G17" s="14">
        <v>6</v>
      </c>
      <c r="H17" s="16">
        <v>6</v>
      </c>
      <c r="I17" s="35" t="s">
        <v>426</v>
      </c>
      <c r="J17" s="36">
        <v>-0.6</v>
      </c>
      <c r="K17" s="17">
        <v>673</v>
      </c>
      <c r="L17" s="16">
        <v>5</v>
      </c>
      <c r="M17" s="14">
        <v>3</v>
      </c>
      <c r="N17" s="35" t="s">
        <v>427</v>
      </c>
      <c r="O17" s="36">
        <v>0.3</v>
      </c>
      <c r="P17" s="17">
        <v>648</v>
      </c>
      <c r="Q17" s="15">
        <v>1321</v>
      </c>
      <c r="R17" s="15">
        <v>12</v>
      </c>
      <c r="S17" s="5"/>
    </row>
    <row r="18" spans="2:19" ht="12">
      <c r="B18" s="13">
        <v>402</v>
      </c>
      <c r="C18" s="14" t="s">
        <v>69</v>
      </c>
      <c r="D18" s="34" t="s">
        <v>70</v>
      </c>
      <c r="E18" s="14">
        <v>2</v>
      </c>
      <c r="F18" s="15" t="s">
        <v>71</v>
      </c>
      <c r="G18" s="14">
        <v>4</v>
      </c>
      <c r="H18" s="16">
        <v>2</v>
      </c>
      <c r="I18" s="35" t="s">
        <v>426</v>
      </c>
      <c r="J18" s="36">
        <v>-1</v>
      </c>
      <c r="K18" s="17">
        <v>673</v>
      </c>
      <c r="L18" s="16">
        <v>5</v>
      </c>
      <c r="M18" s="14">
        <v>5</v>
      </c>
      <c r="N18" s="35" t="s">
        <v>428</v>
      </c>
      <c r="O18" s="36">
        <v>0.3</v>
      </c>
      <c r="P18" s="17">
        <v>624</v>
      </c>
      <c r="Q18" s="15">
        <v>1297</v>
      </c>
      <c r="R18" s="15">
        <v>13</v>
      </c>
      <c r="S18" s="5"/>
    </row>
    <row r="19" spans="2:19" ht="12">
      <c r="B19" s="13">
        <v>238</v>
      </c>
      <c r="C19" s="14" t="s">
        <v>33</v>
      </c>
      <c r="D19" s="34" t="s">
        <v>34</v>
      </c>
      <c r="E19" s="14">
        <v>2</v>
      </c>
      <c r="F19" s="15" t="s">
        <v>19</v>
      </c>
      <c r="G19" s="14">
        <v>1</v>
      </c>
      <c r="H19" s="16">
        <v>8</v>
      </c>
      <c r="I19" s="35" t="s">
        <v>429</v>
      </c>
      <c r="J19" s="36">
        <v>-0.3</v>
      </c>
      <c r="K19" s="17">
        <v>626</v>
      </c>
      <c r="L19" s="16">
        <v>3</v>
      </c>
      <c r="M19" s="14">
        <v>5</v>
      </c>
      <c r="N19" s="35" t="s">
        <v>430</v>
      </c>
      <c r="O19" s="36">
        <v>1</v>
      </c>
      <c r="P19" s="17">
        <v>653</v>
      </c>
      <c r="Q19" s="15">
        <v>1279</v>
      </c>
      <c r="R19" s="15">
        <v>14</v>
      </c>
      <c r="S19" s="5"/>
    </row>
    <row r="20" spans="2:19" ht="12">
      <c r="B20" s="13">
        <v>134</v>
      </c>
      <c r="C20" s="14" t="s">
        <v>66</v>
      </c>
      <c r="D20" s="34" t="s">
        <v>67</v>
      </c>
      <c r="E20" s="14">
        <v>2</v>
      </c>
      <c r="F20" s="15" t="s">
        <v>68</v>
      </c>
      <c r="G20" s="14">
        <v>3</v>
      </c>
      <c r="H20" s="16">
        <v>8</v>
      </c>
      <c r="I20" s="35" t="s">
        <v>431</v>
      </c>
      <c r="J20" s="36">
        <v>-0.9</v>
      </c>
      <c r="K20" s="17">
        <v>641</v>
      </c>
      <c r="L20" s="16">
        <v>2</v>
      </c>
      <c r="M20" s="14">
        <v>4</v>
      </c>
      <c r="N20" s="35" t="s">
        <v>432</v>
      </c>
      <c r="O20" s="36">
        <v>1.6</v>
      </c>
      <c r="P20" s="17">
        <v>634</v>
      </c>
      <c r="Q20" s="15">
        <v>1275</v>
      </c>
      <c r="R20" s="15">
        <v>15</v>
      </c>
      <c r="S20" s="5"/>
    </row>
    <row r="21" spans="2:19" ht="12">
      <c r="B21" s="13">
        <v>109</v>
      </c>
      <c r="C21" s="14" t="s">
        <v>56</v>
      </c>
      <c r="D21" s="34" t="s">
        <v>57</v>
      </c>
      <c r="E21" s="14">
        <v>2</v>
      </c>
      <c r="F21" s="15" t="s">
        <v>32</v>
      </c>
      <c r="G21" s="14">
        <v>3</v>
      </c>
      <c r="H21" s="16">
        <v>3</v>
      </c>
      <c r="I21" s="35" t="s">
        <v>433</v>
      </c>
      <c r="J21" s="36">
        <v>-0.9</v>
      </c>
      <c r="K21" s="17">
        <v>639</v>
      </c>
      <c r="L21" s="16">
        <v>1</v>
      </c>
      <c r="M21" s="14">
        <v>7</v>
      </c>
      <c r="N21" s="35" t="s">
        <v>434</v>
      </c>
      <c r="O21" s="36">
        <v>-0.5</v>
      </c>
      <c r="P21" s="17">
        <v>573</v>
      </c>
      <c r="Q21" s="15">
        <v>1212</v>
      </c>
      <c r="R21" s="15">
        <v>16</v>
      </c>
      <c r="S21" s="5"/>
    </row>
    <row r="22" spans="2:19" ht="12">
      <c r="B22" s="13">
        <v>236</v>
      </c>
      <c r="C22" s="14" t="s">
        <v>89</v>
      </c>
      <c r="D22" s="34" t="s">
        <v>90</v>
      </c>
      <c r="E22" s="14">
        <v>1</v>
      </c>
      <c r="F22" s="15" t="s">
        <v>79</v>
      </c>
      <c r="G22" s="14">
        <v>5</v>
      </c>
      <c r="H22" s="16">
        <v>4</v>
      </c>
      <c r="I22" s="35" t="s">
        <v>435</v>
      </c>
      <c r="J22" s="36">
        <v>-1.4</v>
      </c>
      <c r="K22" s="17">
        <v>562</v>
      </c>
      <c r="L22" s="16">
        <v>6</v>
      </c>
      <c r="M22" s="14">
        <v>7</v>
      </c>
      <c r="N22" s="35" t="s">
        <v>436</v>
      </c>
      <c r="O22" s="36">
        <v>-1.3</v>
      </c>
      <c r="P22" s="17">
        <v>601</v>
      </c>
      <c r="Q22" s="15">
        <v>1163</v>
      </c>
      <c r="R22" s="15">
        <v>17</v>
      </c>
      <c r="S22" s="5"/>
    </row>
    <row r="23" spans="2:19" ht="12">
      <c r="B23" s="13">
        <v>303</v>
      </c>
      <c r="C23" s="14" t="s">
        <v>84</v>
      </c>
      <c r="D23" s="34" t="s">
        <v>85</v>
      </c>
      <c r="E23" s="14">
        <v>2</v>
      </c>
      <c r="F23" s="15" t="s">
        <v>86</v>
      </c>
      <c r="G23" s="14">
        <v>5</v>
      </c>
      <c r="H23" s="16">
        <v>2</v>
      </c>
      <c r="I23" s="35" t="s">
        <v>437</v>
      </c>
      <c r="J23" s="36">
        <v>-1.4</v>
      </c>
      <c r="K23" s="17">
        <v>588</v>
      </c>
      <c r="L23" s="16">
        <v>6</v>
      </c>
      <c r="M23" s="14">
        <v>5</v>
      </c>
      <c r="N23" s="35" t="s">
        <v>438</v>
      </c>
      <c r="O23" s="36">
        <v>-1.3</v>
      </c>
      <c r="P23" s="17">
        <v>528</v>
      </c>
      <c r="Q23" s="15">
        <v>1116</v>
      </c>
      <c r="R23" s="15">
        <v>18</v>
      </c>
      <c r="S23" s="5"/>
    </row>
    <row r="24" spans="2:19" ht="12">
      <c r="B24" s="13">
        <v>240</v>
      </c>
      <c r="C24" s="14" t="s">
        <v>43</v>
      </c>
      <c r="D24" s="34" t="s">
        <v>44</v>
      </c>
      <c r="E24" s="14">
        <v>2</v>
      </c>
      <c r="F24" s="15" t="s">
        <v>19</v>
      </c>
      <c r="G24" s="14">
        <v>2</v>
      </c>
      <c r="H24" s="16">
        <v>5</v>
      </c>
      <c r="I24" s="35" t="s">
        <v>439</v>
      </c>
      <c r="J24" s="36">
        <v>-0.9</v>
      </c>
      <c r="K24" s="17">
        <v>555</v>
      </c>
      <c r="L24" s="16">
        <v>1</v>
      </c>
      <c r="M24" s="14">
        <v>2</v>
      </c>
      <c r="N24" s="35" t="s">
        <v>440</v>
      </c>
      <c r="O24" s="36">
        <v>-0.5</v>
      </c>
      <c r="P24" s="17">
        <v>548</v>
      </c>
      <c r="Q24" s="15">
        <v>1103</v>
      </c>
      <c r="R24" s="15">
        <v>19</v>
      </c>
      <c r="S24" s="5"/>
    </row>
    <row r="25" spans="2:19" ht="12">
      <c r="B25" s="13">
        <v>414</v>
      </c>
      <c r="C25" s="14" t="s">
        <v>95</v>
      </c>
      <c r="D25" s="34" t="s">
        <v>96</v>
      </c>
      <c r="E25" s="14">
        <v>1</v>
      </c>
      <c r="F25" s="15" t="s">
        <v>71</v>
      </c>
      <c r="G25" s="14">
        <v>5</v>
      </c>
      <c r="H25" s="16">
        <v>7</v>
      </c>
      <c r="I25" s="35" t="s">
        <v>441</v>
      </c>
      <c r="J25" s="36">
        <v>-1.4</v>
      </c>
      <c r="K25" s="17">
        <v>565</v>
      </c>
      <c r="L25" s="16">
        <v>4</v>
      </c>
      <c r="M25" s="14">
        <v>4</v>
      </c>
      <c r="N25" s="35" t="s">
        <v>442</v>
      </c>
      <c r="O25" s="36">
        <v>0.9</v>
      </c>
      <c r="P25" s="17">
        <v>523</v>
      </c>
      <c r="Q25" s="15">
        <v>1088</v>
      </c>
      <c r="R25" s="15">
        <v>20</v>
      </c>
      <c r="S25" s="5"/>
    </row>
    <row r="26" spans="2:19" ht="12">
      <c r="B26" s="13">
        <v>235</v>
      </c>
      <c r="C26" s="14" t="s">
        <v>93</v>
      </c>
      <c r="D26" s="34" t="s">
        <v>94</v>
      </c>
      <c r="E26" s="14">
        <v>2</v>
      </c>
      <c r="F26" s="15" t="s">
        <v>79</v>
      </c>
      <c r="G26" s="14">
        <v>5</v>
      </c>
      <c r="H26" s="16">
        <v>6</v>
      </c>
      <c r="I26" s="35" t="s">
        <v>443</v>
      </c>
      <c r="J26" s="36">
        <v>-1.4</v>
      </c>
      <c r="K26" s="17">
        <v>537</v>
      </c>
      <c r="L26" s="16">
        <v>4</v>
      </c>
      <c r="M26" s="14">
        <v>3</v>
      </c>
      <c r="N26" s="35" t="s">
        <v>444</v>
      </c>
      <c r="O26" s="36">
        <v>0.9</v>
      </c>
      <c r="P26" s="17">
        <v>550</v>
      </c>
      <c r="Q26" s="15">
        <v>1087</v>
      </c>
      <c r="R26" s="15">
        <v>21</v>
      </c>
      <c r="S26" s="5"/>
    </row>
    <row r="27" spans="2:19" ht="12">
      <c r="B27" s="13">
        <v>234</v>
      </c>
      <c r="C27" s="14" t="s">
        <v>77</v>
      </c>
      <c r="D27" s="34" t="s">
        <v>78</v>
      </c>
      <c r="E27" s="14">
        <v>2</v>
      </c>
      <c r="F27" s="15" t="s">
        <v>79</v>
      </c>
      <c r="G27" s="14">
        <v>4</v>
      </c>
      <c r="H27" s="16">
        <v>5</v>
      </c>
      <c r="I27" s="35" t="s">
        <v>445</v>
      </c>
      <c r="J27" s="36">
        <v>-1</v>
      </c>
      <c r="K27" s="17">
        <v>540</v>
      </c>
      <c r="L27" s="16">
        <v>6</v>
      </c>
      <c r="M27" s="14">
        <v>2</v>
      </c>
      <c r="N27" s="35" t="s">
        <v>446</v>
      </c>
      <c r="O27" s="36">
        <v>-1.3</v>
      </c>
      <c r="P27" s="17">
        <v>531</v>
      </c>
      <c r="Q27" s="15">
        <v>1071</v>
      </c>
      <c r="R27" s="15">
        <v>22</v>
      </c>
      <c r="S27" s="5"/>
    </row>
    <row r="28" spans="2:19" ht="12">
      <c r="B28" s="13">
        <v>286</v>
      </c>
      <c r="C28" s="14" t="s">
        <v>72</v>
      </c>
      <c r="D28" s="34" t="s">
        <v>73</v>
      </c>
      <c r="E28" s="14">
        <v>1</v>
      </c>
      <c r="F28" s="15" t="s">
        <v>74</v>
      </c>
      <c r="G28" s="14">
        <v>4</v>
      </c>
      <c r="H28" s="16">
        <v>3</v>
      </c>
      <c r="I28" s="35" t="s">
        <v>447</v>
      </c>
      <c r="J28" s="36">
        <v>-1</v>
      </c>
      <c r="K28" s="17">
        <v>502</v>
      </c>
      <c r="L28" s="16">
        <v>5</v>
      </c>
      <c r="M28" s="14">
        <v>6</v>
      </c>
      <c r="N28" s="35" t="s">
        <v>448</v>
      </c>
      <c r="O28" s="36">
        <v>0.3</v>
      </c>
      <c r="P28" s="17">
        <v>520</v>
      </c>
      <c r="Q28" s="15">
        <v>1022</v>
      </c>
      <c r="R28" s="15">
        <v>23</v>
      </c>
      <c r="S28" s="5"/>
    </row>
    <row r="29" spans="2:19" ht="12">
      <c r="B29" s="13">
        <v>232</v>
      </c>
      <c r="C29" s="14" t="s">
        <v>97</v>
      </c>
      <c r="D29" s="34" t="s">
        <v>98</v>
      </c>
      <c r="E29" s="14">
        <v>1</v>
      </c>
      <c r="F29" s="15" t="s">
        <v>99</v>
      </c>
      <c r="G29" s="14">
        <v>6</v>
      </c>
      <c r="H29" s="16">
        <v>2</v>
      </c>
      <c r="I29" s="35" t="s">
        <v>449</v>
      </c>
      <c r="J29" s="36">
        <v>-0.6</v>
      </c>
      <c r="K29" s="17">
        <v>505</v>
      </c>
      <c r="L29" s="16">
        <v>4</v>
      </c>
      <c r="M29" s="14">
        <v>5</v>
      </c>
      <c r="N29" s="35" t="s">
        <v>450</v>
      </c>
      <c r="O29" s="36">
        <v>0.9</v>
      </c>
      <c r="P29" s="17">
        <v>468</v>
      </c>
      <c r="Q29" s="15">
        <v>973</v>
      </c>
      <c r="R29" s="15">
        <v>24</v>
      </c>
      <c r="S29" s="5"/>
    </row>
    <row r="30" spans="2:19" ht="12">
      <c r="B30" s="13">
        <v>239</v>
      </c>
      <c r="C30" s="14" t="s">
        <v>17</v>
      </c>
      <c r="D30" s="34" t="s">
        <v>18</v>
      </c>
      <c r="E30" s="14">
        <v>2</v>
      </c>
      <c r="F30" s="15" t="s">
        <v>19</v>
      </c>
      <c r="G30" s="14">
        <v>1</v>
      </c>
      <c r="H30" s="16">
        <v>2</v>
      </c>
      <c r="I30" s="35" t="s">
        <v>451</v>
      </c>
      <c r="J30" s="36">
        <v>-0.3</v>
      </c>
      <c r="K30" s="17">
        <v>472</v>
      </c>
      <c r="L30" s="16">
        <v>2</v>
      </c>
      <c r="M30" s="14">
        <v>6</v>
      </c>
      <c r="N30" s="35" t="s">
        <v>452</v>
      </c>
      <c r="O30" s="36">
        <v>1.6</v>
      </c>
      <c r="P30" s="17">
        <v>494</v>
      </c>
      <c r="Q30" s="15">
        <v>966</v>
      </c>
      <c r="R30" s="15">
        <v>25</v>
      </c>
      <c r="S30" s="5"/>
    </row>
    <row r="31" spans="2:19" ht="12">
      <c r="B31" s="13">
        <v>205</v>
      </c>
      <c r="C31" s="14" t="s">
        <v>62</v>
      </c>
      <c r="D31" s="34" t="s">
        <v>63</v>
      </c>
      <c r="E31" s="14">
        <v>2</v>
      </c>
      <c r="F31" s="15" t="s">
        <v>16</v>
      </c>
      <c r="G31" s="14">
        <v>3</v>
      </c>
      <c r="H31" s="16">
        <v>6</v>
      </c>
      <c r="I31" s="35" t="s">
        <v>453</v>
      </c>
      <c r="J31" s="36">
        <v>-0.9</v>
      </c>
      <c r="K31" s="17">
        <v>475</v>
      </c>
      <c r="L31" s="16">
        <v>2</v>
      </c>
      <c r="M31" s="14">
        <v>2</v>
      </c>
      <c r="N31" s="35" t="s">
        <v>454</v>
      </c>
      <c r="O31" s="36">
        <v>1.6</v>
      </c>
      <c r="P31" s="17">
        <v>440</v>
      </c>
      <c r="Q31" s="15">
        <v>915</v>
      </c>
      <c r="R31" s="15">
        <v>26</v>
      </c>
      <c r="S31" s="5"/>
    </row>
    <row r="32" spans="2:19" ht="12">
      <c r="B32" s="13">
        <v>210</v>
      </c>
      <c r="C32" s="14" t="s">
        <v>37</v>
      </c>
      <c r="D32" s="34" t="s">
        <v>38</v>
      </c>
      <c r="E32" s="14">
        <v>1</v>
      </c>
      <c r="F32" s="15" t="s">
        <v>16</v>
      </c>
      <c r="G32" s="14">
        <v>2</v>
      </c>
      <c r="H32" s="16">
        <v>2</v>
      </c>
      <c r="I32" s="35" t="s">
        <v>455</v>
      </c>
      <c r="J32" s="36">
        <v>-0.9</v>
      </c>
      <c r="K32" s="17">
        <v>440</v>
      </c>
      <c r="L32" s="16">
        <v>3</v>
      </c>
      <c r="M32" s="14">
        <v>7</v>
      </c>
      <c r="N32" s="35" t="s">
        <v>456</v>
      </c>
      <c r="O32" s="36">
        <v>1</v>
      </c>
      <c r="P32" s="17">
        <v>455</v>
      </c>
      <c r="Q32" s="15">
        <v>895</v>
      </c>
      <c r="R32" s="15">
        <v>27</v>
      </c>
      <c r="S32" s="5"/>
    </row>
    <row r="33" spans="2:19" ht="12">
      <c r="B33" s="13">
        <v>306</v>
      </c>
      <c r="C33" s="14" t="s">
        <v>100</v>
      </c>
      <c r="D33" s="34" t="s">
        <v>101</v>
      </c>
      <c r="E33" s="14">
        <v>1</v>
      </c>
      <c r="F33" s="15" t="s">
        <v>86</v>
      </c>
      <c r="G33" s="14">
        <v>6</v>
      </c>
      <c r="H33" s="16">
        <v>3</v>
      </c>
      <c r="I33" s="35" t="s">
        <v>457</v>
      </c>
      <c r="J33" s="36">
        <v>-0.6</v>
      </c>
      <c r="K33" s="17">
        <v>464</v>
      </c>
      <c r="L33" s="16">
        <v>4</v>
      </c>
      <c r="M33" s="14">
        <v>6</v>
      </c>
      <c r="N33" s="35" t="s">
        <v>458</v>
      </c>
      <c r="O33" s="36">
        <v>0.9</v>
      </c>
      <c r="P33" s="17">
        <v>426</v>
      </c>
      <c r="Q33" s="15">
        <v>890</v>
      </c>
      <c r="R33" s="15">
        <v>28</v>
      </c>
      <c r="S33" s="5"/>
    </row>
    <row r="34" spans="2:19" ht="12">
      <c r="B34" s="13">
        <v>884</v>
      </c>
      <c r="C34" s="14" t="s">
        <v>47</v>
      </c>
      <c r="D34" s="34" t="s">
        <v>48</v>
      </c>
      <c r="E34" s="14">
        <v>1</v>
      </c>
      <c r="F34" s="15" t="s">
        <v>49</v>
      </c>
      <c r="G34" s="14">
        <v>2</v>
      </c>
      <c r="H34" s="16">
        <v>7</v>
      </c>
      <c r="I34" s="35" t="s">
        <v>459</v>
      </c>
      <c r="J34" s="36">
        <v>-0.9</v>
      </c>
      <c r="K34" s="17">
        <v>469</v>
      </c>
      <c r="L34" s="16">
        <v>1</v>
      </c>
      <c r="M34" s="14">
        <v>4</v>
      </c>
      <c r="N34" s="35" t="s">
        <v>460</v>
      </c>
      <c r="O34" s="36">
        <v>-0.5</v>
      </c>
      <c r="P34" s="17">
        <v>417</v>
      </c>
      <c r="Q34" s="15">
        <v>886</v>
      </c>
      <c r="R34" s="15">
        <v>29</v>
      </c>
      <c r="S34" s="5"/>
    </row>
    <row r="35" spans="2:19" ht="12">
      <c r="B35" s="13">
        <v>249</v>
      </c>
      <c r="C35" s="14" t="s">
        <v>35</v>
      </c>
      <c r="D35" s="34" t="s">
        <v>36</v>
      </c>
      <c r="E35" s="14">
        <v>1</v>
      </c>
      <c r="F35" s="15" t="s">
        <v>19</v>
      </c>
      <c r="G35" s="14">
        <v>2</v>
      </c>
      <c r="H35" s="16">
        <v>1</v>
      </c>
      <c r="I35" s="35" t="s">
        <v>461</v>
      </c>
      <c r="J35" s="36">
        <v>-0.9</v>
      </c>
      <c r="K35" s="17">
        <v>405</v>
      </c>
      <c r="L35" s="16">
        <v>3</v>
      </c>
      <c r="M35" s="14">
        <v>6</v>
      </c>
      <c r="N35" s="35" t="s">
        <v>462</v>
      </c>
      <c r="O35" s="36">
        <v>1</v>
      </c>
      <c r="P35" s="17">
        <v>392</v>
      </c>
      <c r="Q35" s="15">
        <v>797</v>
      </c>
      <c r="R35" s="15">
        <v>30</v>
      </c>
      <c r="S35" s="5"/>
    </row>
    <row r="36" spans="2:19" ht="12">
      <c r="B36" s="13">
        <v>248</v>
      </c>
      <c r="C36" s="14" t="s">
        <v>64</v>
      </c>
      <c r="D36" s="34" t="s">
        <v>65</v>
      </c>
      <c r="E36" s="14">
        <v>1</v>
      </c>
      <c r="F36" s="15" t="s">
        <v>19</v>
      </c>
      <c r="G36" s="14">
        <v>3</v>
      </c>
      <c r="H36" s="16">
        <v>7</v>
      </c>
      <c r="I36" s="35" t="s">
        <v>463</v>
      </c>
      <c r="J36" s="36">
        <v>-0.9</v>
      </c>
      <c r="K36" s="17">
        <v>370</v>
      </c>
      <c r="L36" s="16">
        <v>2</v>
      </c>
      <c r="M36" s="14">
        <v>3</v>
      </c>
      <c r="N36" s="35" t="s">
        <v>464</v>
      </c>
      <c r="O36" s="36">
        <v>1.6</v>
      </c>
      <c r="P36" s="17">
        <v>375</v>
      </c>
      <c r="Q36" s="15">
        <v>745</v>
      </c>
      <c r="R36" s="15">
        <v>31</v>
      </c>
      <c r="S36" s="5"/>
    </row>
    <row r="37" spans="2:19" ht="12">
      <c r="B37" s="13">
        <v>204</v>
      </c>
      <c r="C37" s="14" t="s">
        <v>14</v>
      </c>
      <c r="D37" s="34" t="s">
        <v>15</v>
      </c>
      <c r="E37" s="14">
        <v>2</v>
      </c>
      <c r="F37" s="15" t="s">
        <v>16</v>
      </c>
      <c r="G37" s="14">
        <v>1</v>
      </c>
      <c r="H37" s="16">
        <v>1</v>
      </c>
      <c r="I37" s="35" t="s">
        <v>463</v>
      </c>
      <c r="J37" s="36">
        <v>-0.3</v>
      </c>
      <c r="K37" s="17">
        <v>370</v>
      </c>
      <c r="L37" s="16">
        <v>2</v>
      </c>
      <c r="M37" s="14">
        <v>5</v>
      </c>
      <c r="N37" s="35" t="s">
        <v>465</v>
      </c>
      <c r="O37" s="36">
        <v>1.6</v>
      </c>
      <c r="P37" s="17">
        <v>356</v>
      </c>
      <c r="Q37" s="15">
        <v>726</v>
      </c>
      <c r="R37" s="15">
        <v>32</v>
      </c>
      <c r="S37" s="5"/>
    </row>
    <row r="38" spans="2:19" ht="12">
      <c r="B38" s="13">
        <v>568</v>
      </c>
      <c r="C38" s="14" t="s">
        <v>28</v>
      </c>
      <c r="D38" s="34" t="s">
        <v>29</v>
      </c>
      <c r="E38" s="14">
        <v>1</v>
      </c>
      <c r="F38" s="15" t="s">
        <v>22</v>
      </c>
      <c r="G38" s="14">
        <v>1</v>
      </c>
      <c r="H38" s="16">
        <v>6</v>
      </c>
      <c r="I38" s="35" t="s">
        <v>463</v>
      </c>
      <c r="J38" s="36">
        <v>-0.3</v>
      </c>
      <c r="K38" s="17">
        <v>370</v>
      </c>
      <c r="L38" s="16">
        <v>3</v>
      </c>
      <c r="M38" s="14">
        <v>3</v>
      </c>
      <c r="N38" s="35" t="s">
        <v>466</v>
      </c>
      <c r="O38" s="36">
        <v>1</v>
      </c>
      <c r="P38" s="17">
        <v>329</v>
      </c>
      <c r="Q38" s="15">
        <v>699</v>
      </c>
      <c r="R38" s="15">
        <v>33</v>
      </c>
      <c r="S38" s="5"/>
    </row>
    <row r="39" spans="2:19" ht="12">
      <c r="B39" s="13">
        <v>565</v>
      </c>
      <c r="C39" s="14" t="s">
        <v>41</v>
      </c>
      <c r="D39" s="34" t="s">
        <v>42</v>
      </c>
      <c r="E39" s="14">
        <v>1</v>
      </c>
      <c r="F39" s="15" t="s">
        <v>22</v>
      </c>
      <c r="G39" s="14">
        <v>2</v>
      </c>
      <c r="H39" s="16">
        <v>4</v>
      </c>
      <c r="I39" s="35" t="s">
        <v>467</v>
      </c>
      <c r="J39" s="36">
        <v>-0.9</v>
      </c>
      <c r="K39" s="17">
        <v>355</v>
      </c>
      <c r="L39" s="16">
        <v>1</v>
      </c>
      <c r="M39" s="14">
        <v>1</v>
      </c>
      <c r="N39" s="35" t="s">
        <v>468</v>
      </c>
      <c r="O39" s="36">
        <v>-0.5</v>
      </c>
      <c r="P39" s="17">
        <v>311</v>
      </c>
      <c r="Q39" s="15">
        <v>666</v>
      </c>
      <c r="R39" s="15">
        <v>34</v>
      </c>
      <c r="S39" s="5"/>
    </row>
    <row r="40" spans="2:19" ht="12">
      <c r="B40" s="13">
        <v>206</v>
      </c>
      <c r="C40" s="14" t="s">
        <v>58</v>
      </c>
      <c r="D40" s="34" t="s">
        <v>59</v>
      </c>
      <c r="E40" s="14">
        <v>2</v>
      </c>
      <c r="F40" s="15" t="s">
        <v>16</v>
      </c>
      <c r="G40" s="14">
        <v>3</v>
      </c>
      <c r="H40" s="16">
        <v>4</v>
      </c>
      <c r="I40" s="35" t="s">
        <v>469</v>
      </c>
      <c r="J40" s="36">
        <v>-0.9</v>
      </c>
      <c r="K40" s="17">
        <v>320</v>
      </c>
      <c r="L40" s="16">
        <v>1</v>
      </c>
      <c r="M40" s="14">
        <v>8</v>
      </c>
      <c r="N40" s="35" t="s">
        <v>470</v>
      </c>
      <c r="O40" s="36">
        <v>-0.5</v>
      </c>
      <c r="P40" s="17">
        <v>247</v>
      </c>
      <c r="Q40" s="15">
        <v>567</v>
      </c>
      <c r="R40" s="15">
        <v>35</v>
      </c>
      <c r="S40" s="5"/>
    </row>
    <row r="41" spans="2:19" ht="12">
      <c r="B41" s="13">
        <v>209</v>
      </c>
      <c r="C41" s="14" t="s">
        <v>39</v>
      </c>
      <c r="D41" s="34" t="s">
        <v>40</v>
      </c>
      <c r="E41" s="14">
        <v>1</v>
      </c>
      <c r="F41" s="15" t="s">
        <v>16</v>
      </c>
      <c r="G41" s="14">
        <v>2</v>
      </c>
      <c r="H41" s="16">
        <v>3</v>
      </c>
      <c r="I41" s="35" t="s">
        <v>471</v>
      </c>
      <c r="J41" s="36">
        <v>-0.9</v>
      </c>
      <c r="K41" s="17">
        <v>272</v>
      </c>
      <c r="L41" s="16">
        <v>3</v>
      </c>
      <c r="M41" s="14">
        <v>8</v>
      </c>
      <c r="N41" s="35" t="s">
        <v>472</v>
      </c>
      <c r="O41" s="36">
        <v>1</v>
      </c>
      <c r="P41" s="17">
        <v>231</v>
      </c>
      <c r="Q41" s="15">
        <v>503</v>
      </c>
      <c r="R41" s="15">
        <v>36</v>
      </c>
      <c r="S41" s="5"/>
    </row>
    <row r="42" spans="2:19" ht="12">
      <c r="B42" s="13">
        <v>567</v>
      </c>
      <c r="C42" s="14" t="s">
        <v>20</v>
      </c>
      <c r="D42" s="34" t="s">
        <v>21</v>
      </c>
      <c r="E42" s="14">
        <v>1</v>
      </c>
      <c r="F42" s="15" t="s">
        <v>22</v>
      </c>
      <c r="G42" s="14">
        <v>1</v>
      </c>
      <c r="H42" s="16">
        <v>3</v>
      </c>
      <c r="I42" s="35" t="s">
        <v>473</v>
      </c>
      <c r="J42" s="36">
        <v>-0.3</v>
      </c>
      <c r="K42" s="17">
        <v>249</v>
      </c>
      <c r="L42" s="16">
        <v>2</v>
      </c>
      <c r="M42" s="14">
        <v>7</v>
      </c>
      <c r="N42" s="35" t="s">
        <v>474</v>
      </c>
      <c r="O42" s="36">
        <v>1.6</v>
      </c>
      <c r="P42" s="17">
        <v>233</v>
      </c>
      <c r="Q42" s="15">
        <v>482</v>
      </c>
      <c r="R42" s="15">
        <v>37</v>
      </c>
      <c r="S42" s="5"/>
    </row>
    <row r="43" spans="2:19" ht="12">
      <c r="B43" s="13">
        <v>207</v>
      </c>
      <c r="C43" s="14" t="s">
        <v>45</v>
      </c>
      <c r="D43" s="34" t="s">
        <v>46</v>
      </c>
      <c r="E43" s="14">
        <v>2</v>
      </c>
      <c r="F43" s="15" t="s">
        <v>16</v>
      </c>
      <c r="G43" s="14">
        <v>2</v>
      </c>
      <c r="H43" s="16">
        <v>6</v>
      </c>
      <c r="I43" s="35" t="s">
        <v>475</v>
      </c>
      <c r="J43" s="36">
        <v>-0.9</v>
      </c>
      <c r="K43" s="17">
        <v>235</v>
      </c>
      <c r="L43" s="16">
        <v>1</v>
      </c>
      <c r="M43" s="14">
        <v>3</v>
      </c>
      <c r="N43" s="35" t="s">
        <v>476</v>
      </c>
      <c r="O43" s="36">
        <v>-0.5</v>
      </c>
      <c r="P43" s="17">
        <v>122</v>
      </c>
      <c r="Q43" s="15">
        <v>357</v>
      </c>
      <c r="R43" s="15">
        <v>38</v>
      </c>
      <c r="S43" s="5"/>
    </row>
    <row r="44" spans="2:19" ht="12">
      <c r="B44" s="13">
        <v>160</v>
      </c>
      <c r="C44" s="14" t="s">
        <v>53</v>
      </c>
      <c r="D44" s="34" t="s">
        <v>54</v>
      </c>
      <c r="E44" s="14">
        <v>3</v>
      </c>
      <c r="F44" s="15" t="s">
        <v>55</v>
      </c>
      <c r="G44" s="14">
        <v>3</v>
      </c>
      <c r="H44" s="16">
        <v>2</v>
      </c>
      <c r="I44" s="35" t="s">
        <v>312</v>
      </c>
      <c r="J44" s="36" t="s">
        <v>312</v>
      </c>
      <c r="K44" s="17" t="s">
        <v>312</v>
      </c>
      <c r="L44" s="16">
        <v>1</v>
      </c>
      <c r="M44" s="14">
        <v>6</v>
      </c>
      <c r="N44" s="35" t="s">
        <v>312</v>
      </c>
      <c r="O44" s="36" t="s">
        <v>312</v>
      </c>
      <c r="P44" s="17" t="s">
        <v>312</v>
      </c>
      <c r="Q44" s="15" t="s">
        <v>312</v>
      </c>
      <c r="R44" s="15" t="s">
        <v>312</v>
      </c>
      <c r="S44" s="5"/>
    </row>
    <row r="45" spans="2:19" ht="12">
      <c r="B45" s="13">
        <v>102</v>
      </c>
      <c r="C45" s="14" t="s">
        <v>60</v>
      </c>
      <c r="D45" s="34" t="s">
        <v>61</v>
      </c>
      <c r="E45" s="14">
        <v>2</v>
      </c>
      <c r="F45" s="15" t="s">
        <v>32</v>
      </c>
      <c r="G45" s="14">
        <v>3</v>
      </c>
      <c r="H45" s="16">
        <v>5</v>
      </c>
      <c r="I45" s="35" t="s">
        <v>312</v>
      </c>
      <c r="J45" s="36" t="s">
        <v>312</v>
      </c>
      <c r="K45" s="17" t="s">
        <v>312</v>
      </c>
      <c r="L45" s="16">
        <v>2</v>
      </c>
      <c r="M45" s="14">
        <v>1</v>
      </c>
      <c r="N45" s="35" t="s">
        <v>312</v>
      </c>
      <c r="O45" s="36" t="s">
        <v>312</v>
      </c>
      <c r="P45" s="17" t="s">
        <v>312</v>
      </c>
      <c r="Q45" s="15" t="s">
        <v>312</v>
      </c>
      <c r="R45" s="15" t="s">
        <v>312</v>
      </c>
      <c r="S45" s="5"/>
    </row>
    <row r="46" spans="2:19" ht="12">
      <c r="B46" s="13">
        <v>208</v>
      </c>
      <c r="C46" s="14" t="s">
        <v>23</v>
      </c>
      <c r="D46" s="34" t="s">
        <v>24</v>
      </c>
      <c r="E46" s="14">
        <v>1</v>
      </c>
      <c r="F46" s="15" t="s">
        <v>16</v>
      </c>
      <c r="G46" s="14">
        <v>1</v>
      </c>
      <c r="H46" s="16">
        <v>4</v>
      </c>
      <c r="I46" s="35" t="s">
        <v>312</v>
      </c>
      <c r="J46" s="36" t="s">
        <v>312</v>
      </c>
      <c r="K46" s="17" t="s">
        <v>312</v>
      </c>
      <c r="L46" s="16">
        <v>2</v>
      </c>
      <c r="M46" s="14">
        <v>8</v>
      </c>
      <c r="N46" s="35" t="s">
        <v>312</v>
      </c>
      <c r="O46" s="36" t="s">
        <v>312</v>
      </c>
      <c r="P46" s="17" t="s">
        <v>312</v>
      </c>
      <c r="Q46" s="15" t="s">
        <v>312</v>
      </c>
      <c r="R46" s="15" t="s">
        <v>312</v>
      </c>
      <c r="S46" s="5"/>
    </row>
    <row r="47" spans="2:19" ht="12">
      <c r="B47" s="13"/>
      <c r="C47" s="15"/>
      <c r="D47" s="34"/>
      <c r="E47" s="15"/>
      <c r="F47" s="15"/>
      <c r="G47" s="15"/>
      <c r="H47" s="17"/>
      <c r="I47" s="17"/>
      <c r="J47" s="17"/>
      <c r="K47" s="17"/>
      <c r="L47" s="14"/>
      <c r="M47" s="16"/>
      <c r="N47" s="17"/>
      <c r="O47" s="17"/>
      <c r="P47" s="17"/>
      <c r="Q47" s="15"/>
      <c r="R47" s="15"/>
      <c r="S47" s="5"/>
    </row>
    <row r="48" spans="2:18" ht="16.5" customHeight="1">
      <c r="B48" s="4"/>
      <c r="C48" s="4"/>
      <c r="D48" s="3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</sheetData>
  <sheetProtection/>
  <printOptions/>
  <pageMargins left="0.39370078740157477" right="0.39370078740157477" top="0.39370078740157477" bottom="0.39370078740157477" header="-21.06496062992126" footer="-0.401574803149606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zoomScaleSheetLayoutView="100" zoomScalePageLayoutView="0" workbookViewId="0" topLeftCell="A1">
      <selection activeCell="N1" sqref="N1"/>
    </sheetView>
  </sheetViews>
  <sheetFormatPr defaultColWidth="11.625" defaultRowHeight="16.5" customHeight="1"/>
  <cols>
    <col min="1" max="1" width="2.75390625" style="0" bestFit="1" customWidth="1"/>
    <col min="2" max="2" width="5.625" style="0" customWidth="1"/>
    <col min="3" max="3" width="13.875" style="0" customWidth="1"/>
    <col min="4" max="4" width="11.625" style="18" customWidth="1"/>
    <col min="5" max="5" width="4.625" style="1" customWidth="1"/>
    <col min="6" max="6" width="16.875" style="0" customWidth="1"/>
    <col min="7" max="8" width="3.625" style="1" customWidth="1"/>
    <col min="9" max="9" width="8.125" style="0" customWidth="1"/>
    <col min="10" max="10" width="6.125" style="0" customWidth="1"/>
    <col min="11" max="11" width="5.25390625" style="0" customWidth="1"/>
    <col min="12" max="13" width="3.625" style="0" customWidth="1"/>
    <col min="14" max="14" width="8.625" style="0" customWidth="1"/>
    <col min="15" max="15" width="4.625" style="0" customWidth="1"/>
    <col min="16" max="17" width="5.75390625" style="0" bestFit="1" customWidth="1"/>
    <col min="18" max="18" width="8.00390625" style="0" customWidth="1"/>
  </cols>
  <sheetData>
    <row r="1" spans="2:12" ht="22.5" customHeight="1">
      <c r="B1" s="2" t="s">
        <v>113</v>
      </c>
      <c r="C1" s="3"/>
      <c r="D1" s="19"/>
      <c r="E1" s="3"/>
      <c r="F1" s="4"/>
      <c r="G1" s="3"/>
      <c r="H1" s="3"/>
      <c r="I1" s="4"/>
      <c r="J1" s="4"/>
      <c r="K1" s="4"/>
      <c r="L1" s="5"/>
    </row>
    <row r="2" spans="2:17" ht="12">
      <c r="B2" s="4"/>
      <c r="C2" s="4"/>
      <c r="D2" s="20"/>
      <c r="E2" s="3"/>
      <c r="F2" s="4"/>
      <c r="G2" s="3"/>
      <c r="H2" s="3"/>
      <c r="I2" s="4"/>
      <c r="J2" s="4"/>
      <c r="K2" s="4"/>
      <c r="Q2" s="6"/>
    </row>
    <row r="3" spans="2:18" ht="12" customHeight="1">
      <c r="B3" s="7"/>
      <c r="C3" s="8"/>
      <c r="D3" s="21"/>
      <c r="E3" s="8"/>
      <c r="F3" s="8"/>
      <c r="G3" s="8"/>
      <c r="H3" s="3"/>
      <c r="I3" s="3" t="s">
        <v>2</v>
      </c>
      <c r="J3" s="3"/>
      <c r="K3" s="3"/>
      <c r="L3" s="8"/>
      <c r="M3" s="3"/>
      <c r="N3" s="3" t="s">
        <v>114</v>
      </c>
      <c r="O3" s="3"/>
      <c r="P3" s="8" t="s">
        <v>7</v>
      </c>
      <c r="Q3" s="8"/>
      <c r="R3" s="10"/>
    </row>
    <row r="4" spans="2:18" ht="8.25" customHeight="1">
      <c r="B4" s="10" t="s">
        <v>3</v>
      </c>
      <c r="C4" s="11" t="s">
        <v>4</v>
      </c>
      <c r="D4" s="22"/>
      <c r="E4" s="11" t="s">
        <v>5</v>
      </c>
      <c r="F4" s="11" t="s">
        <v>6</v>
      </c>
      <c r="G4" s="11"/>
      <c r="I4" s="1"/>
      <c r="J4" s="1"/>
      <c r="K4" s="1"/>
      <c r="L4" s="11"/>
      <c r="M4" s="1"/>
      <c r="N4" s="1"/>
      <c r="O4" s="1"/>
      <c r="P4" s="11"/>
      <c r="Q4" s="11"/>
      <c r="R4" s="10"/>
    </row>
    <row r="5" spans="2:18" ht="12">
      <c r="B5" s="10"/>
      <c r="C5" s="11"/>
      <c r="D5" s="22"/>
      <c r="E5" s="11"/>
      <c r="F5" s="11"/>
      <c r="G5" s="1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1" t="s">
        <v>8</v>
      </c>
      <c r="M5" s="1" t="s">
        <v>9</v>
      </c>
      <c r="N5" s="1" t="s">
        <v>10</v>
      </c>
      <c r="O5" s="23" t="s">
        <v>12</v>
      </c>
      <c r="P5" s="11" t="s">
        <v>12</v>
      </c>
      <c r="Q5" s="11" t="s">
        <v>13</v>
      </c>
      <c r="R5" s="10"/>
    </row>
    <row r="6" spans="1:18" ht="16.5" customHeight="1">
      <c r="A6">
        <v>1</v>
      </c>
      <c r="B6" s="13">
        <v>380</v>
      </c>
      <c r="C6" s="15" t="s">
        <v>121</v>
      </c>
      <c r="D6" s="24" t="s">
        <v>122</v>
      </c>
      <c r="E6" s="14">
        <v>3</v>
      </c>
      <c r="F6" s="15" t="s">
        <v>82</v>
      </c>
      <c r="G6" s="14">
        <v>1</v>
      </c>
      <c r="H6" s="16">
        <v>4</v>
      </c>
      <c r="I6" s="39" t="s">
        <v>477</v>
      </c>
      <c r="J6" s="38">
        <v>1</v>
      </c>
      <c r="K6" s="17">
        <v>785</v>
      </c>
      <c r="L6" s="15">
        <v>2</v>
      </c>
      <c r="M6" s="17">
        <v>3</v>
      </c>
      <c r="N6" s="35" t="s">
        <v>478</v>
      </c>
      <c r="O6" s="17">
        <v>865</v>
      </c>
      <c r="P6" s="40">
        <v>1650</v>
      </c>
      <c r="Q6" s="15">
        <v>1</v>
      </c>
      <c r="R6" s="5"/>
    </row>
    <row r="7" spans="1:18" ht="16.5" customHeight="1">
      <c r="A7">
        <v>2</v>
      </c>
      <c r="B7" s="13">
        <v>305</v>
      </c>
      <c r="C7" s="15" t="s">
        <v>136</v>
      </c>
      <c r="D7" s="24" t="s">
        <v>137</v>
      </c>
      <c r="E7" s="14">
        <v>1</v>
      </c>
      <c r="F7" s="15" t="s">
        <v>86</v>
      </c>
      <c r="G7" s="14">
        <v>2</v>
      </c>
      <c r="H7" s="16">
        <v>7</v>
      </c>
      <c r="I7" s="39" t="s">
        <v>411</v>
      </c>
      <c r="J7" s="38">
        <v>1.9</v>
      </c>
      <c r="K7" s="17">
        <v>765</v>
      </c>
      <c r="L7" s="15">
        <v>1</v>
      </c>
      <c r="M7" s="17">
        <v>5</v>
      </c>
      <c r="N7" s="35" t="s">
        <v>479</v>
      </c>
      <c r="O7" s="17">
        <v>817</v>
      </c>
      <c r="P7" s="40">
        <v>1582</v>
      </c>
      <c r="Q7" s="15">
        <v>2</v>
      </c>
      <c r="R7" s="5"/>
    </row>
    <row r="8" spans="1:18" ht="16.5" customHeight="1">
      <c r="A8">
        <v>3</v>
      </c>
      <c r="B8" s="13">
        <v>390</v>
      </c>
      <c r="C8" s="15" t="s">
        <v>134</v>
      </c>
      <c r="D8" s="24" t="s">
        <v>135</v>
      </c>
      <c r="E8" s="14">
        <v>1</v>
      </c>
      <c r="F8" s="15" t="s">
        <v>82</v>
      </c>
      <c r="G8" s="14">
        <v>2</v>
      </c>
      <c r="H8" s="16">
        <v>6</v>
      </c>
      <c r="I8" s="39" t="s">
        <v>480</v>
      </c>
      <c r="J8" s="38">
        <v>1.9</v>
      </c>
      <c r="K8" s="17">
        <v>760</v>
      </c>
      <c r="L8" s="15">
        <v>1</v>
      </c>
      <c r="M8" s="17">
        <v>4</v>
      </c>
      <c r="N8" s="35" t="s">
        <v>481</v>
      </c>
      <c r="O8" s="17">
        <v>791</v>
      </c>
      <c r="P8" s="40">
        <v>1551</v>
      </c>
      <c r="Q8" s="15">
        <v>3</v>
      </c>
      <c r="R8" s="5"/>
    </row>
    <row r="9" spans="1:18" ht="16.5" customHeight="1">
      <c r="A9">
        <v>4</v>
      </c>
      <c r="B9" s="13">
        <v>385</v>
      </c>
      <c r="C9" s="15" t="s">
        <v>125</v>
      </c>
      <c r="D9" s="24" t="s">
        <v>126</v>
      </c>
      <c r="E9" s="14">
        <v>2</v>
      </c>
      <c r="F9" s="15" t="s">
        <v>82</v>
      </c>
      <c r="G9" s="14">
        <v>1</v>
      </c>
      <c r="H9" s="16">
        <v>6</v>
      </c>
      <c r="I9" s="39" t="s">
        <v>482</v>
      </c>
      <c r="J9" s="38">
        <v>1</v>
      </c>
      <c r="K9" s="17">
        <v>711</v>
      </c>
      <c r="L9" s="15">
        <v>2</v>
      </c>
      <c r="M9" s="17">
        <v>5</v>
      </c>
      <c r="N9" s="35" t="s">
        <v>483</v>
      </c>
      <c r="O9" s="17">
        <v>780</v>
      </c>
      <c r="P9" s="40">
        <v>1491</v>
      </c>
      <c r="Q9" s="15">
        <v>4</v>
      </c>
      <c r="R9" s="5"/>
    </row>
    <row r="10" spans="1:18" ht="16.5" customHeight="1">
      <c r="A10">
        <v>5</v>
      </c>
      <c r="B10" s="13">
        <v>280</v>
      </c>
      <c r="C10" s="15" t="s">
        <v>131</v>
      </c>
      <c r="D10" s="15"/>
      <c r="E10" s="14">
        <v>1</v>
      </c>
      <c r="F10" s="15" t="s">
        <v>76</v>
      </c>
      <c r="G10" s="14">
        <v>2</v>
      </c>
      <c r="H10" s="16">
        <v>4</v>
      </c>
      <c r="I10" s="39" t="s">
        <v>484</v>
      </c>
      <c r="J10" s="38">
        <v>1.9</v>
      </c>
      <c r="K10" s="17">
        <v>719</v>
      </c>
      <c r="L10" s="15">
        <v>1</v>
      </c>
      <c r="M10" s="17">
        <v>2</v>
      </c>
      <c r="N10" s="35" t="s">
        <v>485</v>
      </c>
      <c r="O10" s="17">
        <v>720</v>
      </c>
      <c r="P10" s="40">
        <v>1439</v>
      </c>
      <c r="Q10" s="15">
        <v>5</v>
      </c>
      <c r="R10" s="5"/>
    </row>
    <row r="11" spans="1:18" ht="16.5" customHeight="1">
      <c r="A11">
        <v>6</v>
      </c>
      <c r="B11" s="13">
        <v>215</v>
      </c>
      <c r="C11" s="15" t="s">
        <v>115</v>
      </c>
      <c r="D11" s="24" t="s">
        <v>116</v>
      </c>
      <c r="E11" s="14">
        <v>2</v>
      </c>
      <c r="F11" s="15" t="s">
        <v>117</v>
      </c>
      <c r="G11" s="14">
        <v>1</v>
      </c>
      <c r="H11" s="16">
        <v>2</v>
      </c>
      <c r="I11" s="39" t="s">
        <v>486</v>
      </c>
      <c r="J11" s="38">
        <v>1</v>
      </c>
      <c r="K11" s="17">
        <v>681</v>
      </c>
      <c r="L11" s="15">
        <v>1</v>
      </c>
      <c r="M11" s="17">
        <v>6</v>
      </c>
      <c r="N11" s="35" t="s">
        <v>487</v>
      </c>
      <c r="O11" s="17">
        <v>735</v>
      </c>
      <c r="P11" s="40">
        <v>1416</v>
      </c>
      <c r="Q11" s="15">
        <v>6</v>
      </c>
      <c r="R11" s="5"/>
    </row>
    <row r="12" spans="1:18" ht="16.5" customHeight="1">
      <c r="A12">
        <v>7</v>
      </c>
      <c r="B12" s="13">
        <v>366</v>
      </c>
      <c r="C12" s="15" t="s">
        <v>127</v>
      </c>
      <c r="D12" s="24" t="s">
        <v>128</v>
      </c>
      <c r="E12" s="14">
        <v>1</v>
      </c>
      <c r="F12" s="15" t="s">
        <v>120</v>
      </c>
      <c r="G12" s="14">
        <v>1</v>
      </c>
      <c r="H12" s="16">
        <v>7</v>
      </c>
      <c r="I12" s="39" t="s">
        <v>488</v>
      </c>
      <c r="J12" s="38">
        <v>1</v>
      </c>
      <c r="K12" s="17">
        <v>641</v>
      </c>
      <c r="L12" s="15">
        <v>2</v>
      </c>
      <c r="M12" s="17">
        <v>6</v>
      </c>
      <c r="N12" s="35" t="s">
        <v>489</v>
      </c>
      <c r="O12" s="17">
        <v>677</v>
      </c>
      <c r="P12" s="40">
        <v>1318</v>
      </c>
      <c r="Q12" s="15">
        <v>7</v>
      </c>
      <c r="R12" s="5"/>
    </row>
    <row r="13" spans="1:18" ht="16.5" customHeight="1">
      <c r="A13">
        <v>8</v>
      </c>
      <c r="B13" s="13">
        <v>384</v>
      </c>
      <c r="C13" s="15" t="s">
        <v>132</v>
      </c>
      <c r="D13" s="24" t="s">
        <v>133</v>
      </c>
      <c r="E13" s="14">
        <v>2</v>
      </c>
      <c r="F13" s="15" t="s">
        <v>82</v>
      </c>
      <c r="G13" s="14">
        <v>2</v>
      </c>
      <c r="H13" s="16">
        <v>5</v>
      </c>
      <c r="I13" s="39" t="s">
        <v>490</v>
      </c>
      <c r="J13" s="38">
        <v>1.9</v>
      </c>
      <c r="K13" s="17">
        <v>533</v>
      </c>
      <c r="L13" s="15">
        <v>1</v>
      </c>
      <c r="M13" s="17">
        <v>3</v>
      </c>
      <c r="N13" s="35" t="s">
        <v>491</v>
      </c>
      <c r="O13" s="17">
        <v>751</v>
      </c>
      <c r="P13" s="40">
        <v>1284</v>
      </c>
      <c r="Q13" s="15">
        <v>8</v>
      </c>
      <c r="R13" s="5"/>
    </row>
    <row r="14" spans="2:18" ht="16.5" customHeight="1">
      <c r="B14" s="13">
        <v>231</v>
      </c>
      <c r="C14" s="15" t="s">
        <v>129</v>
      </c>
      <c r="D14" s="24" t="s">
        <v>130</v>
      </c>
      <c r="E14" s="14">
        <v>2</v>
      </c>
      <c r="F14" s="15" t="s">
        <v>99</v>
      </c>
      <c r="G14" s="14">
        <v>2</v>
      </c>
      <c r="H14" s="16">
        <v>3</v>
      </c>
      <c r="I14" s="39" t="s">
        <v>492</v>
      </c>
      <c r="J14" s="38">
        <v>1.9</v>
      </c>
      <c r="K14" s="17">
        <v>544</v>
      </c>
      <c r="L14" s="15">
        <v>2</v>
      </c>
      <c r="M14" s="17">
        <v>7</v>
      </c>
      <c r="N14" s="35" t="s">
        <v>493</v>
      </c>
      <c r="O14" s="17">
        <v>542</v>
      </c>
      <c r="P14" s="40">
        <v>1086</v>
      </c>
      <c r="Q14" s="15">
        <v>9</v>
      </c>
      <c r="R14" s="5"/>
    </row>
    <row r="15" spans="2:18" ht="16.5" customHeight="1">
      <c r="B15" s="13">
        <v>367</v>
      </c>
      <c r="C15" s="15" t="s">
        <v>118</v>
      </c>
      <c r="D15" s="24" t="s">
        <v>119</v>
      </c>
      <c r="E15" s="14">
        <v>1</v>
      </c>
      <c r="F15" s="15" t="s">
        <v>120</v>
      </c>
      <c r="G15" s="14">
        <v>1</v>
      </c>
      <c r="H15" s="16">
        <v>3</v>
      </c>
      <c r="I15" s="39" t="s">
        <v>312</v>
      </c>
      <c r="J15" s="38" t="s">
        <v>312</v>
      </c>
      <c r="K15" s="17" t="s">
        <v>312</v>
      </c>
      <c r="L15" s="15">
        <v>1</v>
      </c>
      <c r="M15" s="17">
        <v>7</v>
      </c>
      <c r="N15" s="35" t="s">
        <v>312</v>
      </c>
      <c r="O15" s="17" t="s">
        <v>312</v>
      </c>
      <c r="P15" s="40" t="s">
        <v>312</v>
      </c>
      <c r="Q15" s="15" t="s">
        <v>312</v>
      </c>
      <c r="R15" s="5"/>
    </row>
    <row r="16" spans="2:18" ht="16.5" customHeight="1">
      <c r="B16" s="13">
        <v>883</v>
      </c>
      <c r="C16" s="15" t="s">
        <v>123</v>
      </c>
      <c r="D16" s="24" t="s">
        <v>124</v>
      </c>
      <c r="E16" s="14">
        <v>1</v>
      </c>
      <c r="F16" s="15" t="s">
        <v>49</v>
      </c>
      <c r="G16" s="14">
        <v>1</v>
      </c>
      <c r="H16" s="16">
        <v>5</v>
      </c>
      <c r="I16" s="39" t="s">
        <v>312</v>
      </c>
      <c r="J16" s="38" t="s">
        <v>312</v>
      </c>
      <c r="K16" s="17" t="s">
        <v>312</v>
      </c>
      <c r="L16" s="15">
        <v>2</v>
      </c>
      <c r="M16" s="17">
        <v>4</v>
      </c>
      <c r="N16" s="35" t="s">
        <v>312</v>
      </c>
      <c r="O16" s="17" t="s">
        <v>312</v>
      </c>
      <c r="P16" s="40" t="s">
        <v>312</v>
      </c>
      <c r="Q16" s="15" t="s">
        <v>312</v>
      </c>
      <c r="R16" s="5"/>
    </row>
    <row r="17" spans="2:18" ht="16.5" customHeight="1">
      <c r="B17" s="13"/>
      <c r="C17" s="15"/>
      <c r="D17" s="15"/>
      <c r="E17" s="15"/>
      <c r="F17" s="15"/>
      <c r="G17" s="15"/>
      <c r="H17" s="17"/>
      <c r="I17" s="17"/>
      <c r="J17" s="17"/>
      <c r="K17" s="17"/>
      <c r="L17" s="15"/>
      <c r="M17" s="17"/>
      <c r="N17" s="17"/>
      <c r="O17" s="17"/>
      <c r="P17" s="15"/>
      <c r="Q17" s="15"/>
      <c r="R17" s="5"/>
    </row>
    <row r="18" spans="2:17" ht="16.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</sheetData>
  <sheetProtection/>
  <printOptions/>
  <pageMargins left="0.39370078740157477" right="0.39370078740157477" top="0.39370078740157477" bottom="0.39370078740157477" header="-21.06496062992126" footer="-0.401574803149606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zoomScaleSheetLayoutView="100" zoomScalePageLayoutView="0" workbookViewId="0" topLeftCell="A1">
      <selection activeCell="N1" sqref="N1"/>
    </sheetView>
  </sheetViews>
  <sheetFormatPr defaultColWidth="11.625" defaultRowHeight="16.5" customHeight="1"/>
  <cols>
    <col min="1" max="1" width="2.75390625" style="0" bestFit="1" customWidth="1"/>
    <col min="2" max="2" width="5.625" style="0" customWidth="1"/>
    <col min="3" max="3" width="13.875" style="1" customWidth="1"/>
    <col min="4" max="4" width="11.625" style="25" customWidth="1"/>
    <col min="5" max="5" width="4.625" style="1" customWidth="1"/>
    <col min="6" max="6" width="16.875" style="0" customWidth="1"/>
    <col min="7" max="8" width="4.625" style="1" customWidth="1"/>
    <col min="9" max="9" width="10.00390625" style="0" customWidth="1"/>
    <col min="10" max="10" width="7.00390625" style="0" customWidth="1"/>
    <col min="11" max="12" width="4.625" style="1" customWidth="1"/>
    <col min="13" max="13" width="10.00390625" style="0" customWidth="1"/>
    <col min="14" max="14" width="7.00390625" style="0" customWidth="1"/>
    <col min="15" max="15" width="7.75390625" style="0" customWidth="1"/>
    <col min="16" max="16" width="4.625" style="0" customWidth="1"/>
    <col min="17" max="17" width="8.375" style="0" customWidth="1"/>
  </cols>
  <sheetData>
    <row r="1" spans="2:13" ht="22.5" customHeight="1">
      <c r="B1" s="2" t="s">
        <v>138</v>
      </c>
      <c r="C1" s="3"/>
      <c r="D1" s="26"/>
      <c r="E1" s="3"/>
      <c r="F1" s="4"/>
      <c r="G1" s="3"/>
      <c r="H1" s="3"/>
      <c r="I1" s="4"/>
      <c r="J1" s="4"/>
      <c r="K1" s="3"/>
      <c r="L1" s="3"/>
      <c r="M1" s="5"/>
    </row>
    <row r="2" spans="2:16" ht="17.25" customHeight="1">
      <c r="B2" s="4"/>
      <c r="C2" s="3"/>
      <c r="D2" s="26"/>
      <c r="E2" s="3"/>
      <c r="F2" s="4"/>
      <c r="G2" s="3"/>
      <c r="H2" s="3"/>
      <c r="I2" s="4"/>
      <c r="J2" s="4"/>
      <c r="K2" s="3"/>
      <c r="L2" s="3"/>
      <c r="P2" s="37" t="s">
        <v>317</v>
      </c>
    </row>
    <row r="3" spans="2:17" ht="12" customHeight="1">
      <c r="B3" s="7"/>
      <c r="C3" s="8"/>
      <c r="D3" s="27"/>
      <c r="E3" s="8"/>
      <c r="F3" s="8"/>
      <c r="G3" s="9"/>
      <c r="H3" s="4"/>
      <c r="I3" s="3" t="s">
        <v>139</v>
      </c>
      <c r="J3" s="3"/>
      <c r="K3" s="8"/>
      <c r="L3" s="3"/>
      <c r="M3" s="3" t="s">
        <v>140</v>
      </c>
      <c r="N3" s="3"/>
      <c r="O3" s="8"/>
      <c r="P3" s="8"/>
      <c r="Q3" s="10"/>
    </row>
    <row r="4" spans="2:17" ht="8.25" customHeight="1">
      <c r="B4" s="10" t="s">
        <v>3</v>
      </c>
      <c r="C4" s="11" t="s">
        <v>4</v>
      </c>
      <c r="D4" s="28"/>
      <c r="E4" s="11" t="s">
        <v>5</v>
      </c>
      <c r="F4" s="11" t="s">
        <v>6</v>
      </c>
      <c r="G4" s="11"/>
      <c r="I4" s="1"/>
      <c r="J4" s="1"/>
      <c r="K4" s="11"/>
      <c r="M4" s="1"/>
      <c r="N4" s="1"/>
      <c r="O4" s="11"/>
      <c r="P4" s="11"/>
      <c r="Q4" s="10"/>
    </row>
    <row r="5" spans="2:17" ht="12">
      <c r="B5" s="10"/>
      <c r="C5" s="11"/>
      <c r="D5" s="28"/>
      <c r="E5" s="11"/>
      <c r="F5" s="11"/>
      <c r="G5" s="11" t="s">
        <v>8</v>
      </c>
      <c r="H5" s="1" t="s">
        <v>9</v>
      </c>
      <c r="I5" s="1" t="s">
        <v>10</v>
      </c>
      <c r="J5" s="1" t="s">
        <v>12</v>
      </c>
      <c r="K5" s="11" t="s">
        <v>8</v>
      </c>
      <c r="L5" s="1" t="s">
        <v>9</v>
      </c>
      <c r="M5" s="1" t="s">
        <v>10</v>
      </c>
      <c r="N5" s="1" t="s">
        <v>12</v>
      </c>
      <c r="O5" s="11" t="s">
        <v>141</v>
      </c>
      <c r="P5" s="11" t="s">
        <v>13</v>
      </c>
      <c r="Q5" s="10"/>
    </row>
    <row r="6" spans="1:17" ht="12">
      <c r="A6">
        <v>1</v>
      </c>
      <c r="B6" s="13">
        <v>237</v>
      </c>
      <c r="C6" s="14" t="s">
        <v>156</v>
      </c>
      <c r="D6" s="29" t="s">
        <v>157</v>
      </c>
      <c r="E6" s="14">
        <v>2</v>
      </c>
      <c r="F6" s="15" t="s">
        <v>19</v>
      </c>
      <c r="G6" s="14">
        <v>2</v>
      </c>
      <c r="H6" s="16">
        <v>1</v>
      </c>
      <c r="I6" s="35" t="s">
        <v>494</v>
      </c>
      <c r="J6" s="17">
        <v>782</v>
      </c>
      <c r="K6" s="14">
        <v>1</v>
      </c>
      <c r="L6" s="17">
        <v>8</v>
      </c>
      <c r="M6" s="35" t="s">
        <v>495</v>
      </c>
      <c r="N6" s="17">
        <v>774</v>
      </c>
      <c r="O6" s="15">
        <v>1556</v>
      </c>
      <c r="P6" s="15">
        <v>1</v>
      </c>
      <c r="Q6" s="5"/>
    </row>
    <row r="7" spans="1:17" ht="12">
      <c r="A7">
        <v>2</v>
      </c>
      <c r="B7" s="13">
        <v>291</v>
      </c>
      <c r="C7" s="14" t="s">
        <v>182</v>
      </c>
      <c r="D7" s="29" t="s">
        <v>183</v>
      </c>
      <c r="E7" s="14">
        <v>2</v>
      </c>
      <c r="F7" s="15" t="s">
        <v>109</v>
      </c>
      <c r="G7" s="14">
        <v>3</v>
      </c>
      <c r="H7" s="16">
        <v>6</v>
      </c>
      <c r="I7" s="35" t="s">
        <v>496</v>
      </c>
      <c r="J7" s="17">
        <v>784</v>
      </c>
      <c r="K7" s="14">
        <v>1</v>
      </c>
      <c r="L7" s="17">
        <v>20</v>
      </c>
      <c r="M7" s="35" t="s">
        <v>497</v>
      </c>
      <c r="N7" s="17">
        <v>771</v>
      </c>
      <c r="O7" s="15">
        <v>1555</v>
      </c>
      <c r="P7" s="15">
        <v>2</v>
      </c>
      <c r="Q7" s="5"/>
    </row>
    <row r="8" spans="1:17" ht="12">
      <c r="A8">
        <v>3</v>
      </c>
      <c r="B8" s="13">
        <v>298</v>
      </c>
      <c r="C8" s="14" t="s">
        <v>171</v>
      </c>
      <c r="D8" s="29" t="s">
        <v>172</v>
      </c>
      <c r="E8" s="14">
        <v>1</v>
      </c>
      <c r="F8" s="15" t="s">
        <v>109</v>
      </c>
      <c r="G8" s="14">
        <v>3</v>
      </c>
      <c r="H8" s="16">
        <v>1</v>
      </c>
      <c r="I8" s="35" t="s">
        <v>498</v>
      </c>
      <c r="J8" s="17">
        <v>747</v>
      </c>
      <c r="K8" s="14">
        <v>1</v>
      </c>
      <c r="L8" s="17">
        <v>15</v>
      </c>
      <c r="M8" s="35" t="s">
        <v>499</v>
      </c>
      <c r="N8" s="17">
        <v>770</v>
      </c>
      <c r="O8" s="15">
        <v>1517</v>
      </c>
      <c r="P8" s="15">
        <v>3</v>
      </c>
      <c r="Q8" s="5"/>
    </row>
    <row r="9" spans="1:17" ht="12">
      <c r="A9">
        <v>4</v>
      </c>
      <c r="B9" s="13">
        <v>364</v>
      </c>
      <c r="C9" s="14" t="s">
        <v>165</v>
      </c>
      <c r="D9" s="29" t="s">
        <v>166</v>
      </c>
      <c r="E9" s="14">
        <v>2</v>
      </c>
      <c r="F9" s="15" t="s">
        <v>120</v>
      </c>
      <c r="G9" s="14">
        <v>2</v>
      </c>
      <c r="H9" s="16">
        <v>5</v>
      </c>
      <c r="I9" s="35" t="s">
        <v>500</v>
      </c>
      <c r="J9" s="17">
        <v>704</v>
      </c>
      <c r="K9" s="14">
        <v>1</v>
      </c>
      <c r="L9" s="17">
        <v>12</v>
      </c>
      <c r="M9" s="35" t="s">
        <v>501</v>
      </c>
      <c r="N9" s="17">
        <v>741</v>
      </c>
      <c r="O9" s="15">
        <v>1445</v>
      </c>
      <c r="P9" s="15">
        <v>4</v>
      </c>
      <c r="Q9" s="5"/>
    </row>
    <row r="10" spans="1:17" ht="12">
      <c r="A10">
        <v>5</v>
      </c>
      <c r="B10" s="13">
        <v>360</v>
      </c>
      <c r="C10" s="14" t="s">
        <v>154</v>
      </c>
      <c r="D10" s="29" t="s">
        <v>155</v>
      </c>
      <c r="E10" s="14">
        <v>2</v>
      </c>
      <c r="F10" s="15" t="s">
        <v>120</v>
      </c>
      <c r="G10" s="14">
        <v>1</v>
      </c>
      <c r="H10" s="16">
        <v>7</v>
      </c>
      <c r="I10" s="35" t="s">
        <v>502</v>
      </c>
      <c r="J10" s="17">
        <v>613</v>
      </c>
      <c r="K10" s="14">
        <v>1</v>
      </c>
      <c r="L10" s="17">
        <v>7</v>
      </c>
      <c r="M10" s="35" t="s">
        <v>503</v>
      </c>
      <c r="N10" s="17">
        <v>638</v>
      </c>
      <c r="O10" s="15">
        <v>1251</v>
      </c>
      <c r="P10" s="15">
        <v>5</v>
      </c>
      <c r="Q10" s="5"/>
    </row>
    <row r="11" spans="1:17" ht="12">
      <c r="A11">
        <v>6</v>
      </c>
      <c r="B11" s="13">
        <v>301</v>
      </c>
      <c r="C11" s="14" t="s">
        <v>178</v>
      </c>
      <c r="D11" s="29" t="s">
        <v>179</v>
      </c>
      <c r="E11" s="14">
        <v>2</v>
      </c>
      <c r="F11" s="15" t="s">
        <v>86</v>
      </c>
      <c r="G11" s="14">
        <v>3</v>
      </c>
      <c r="H11" s="16">
        <v>4</v>
      </c>
      <c r="I11" s="35" t="s">
        <v>504</v>
      </c>
      <c r="J11" s="17">
        <v>620</v>
      </c>
      <c r="K11" s="14">
        <v>1</v>
      </c>
      <c r="L11" s="17">
        <v>18</v>
      </c>
      <c r="M11" s="35" t="s">
        <v>505</v>
      </c>
      <c r="N11" s="17">
        <v>561</v>
      </c>
      <c r="O11" s="15">
        <v>1181</v>
      </c>
      <c r="P11" s="15">
        <v>6</v>
      </c>
      <c r="Q11" s="5"/>
    </row>
    <row r="12" spans="1:17" ht="12">
      <c r="A12">
        <v>7</v>
      </c>
      <c r="B12" s="13">
        <v>363</v>
      </c>
      <c r="C12" s="14" t="s">
        <v>160</v>
      </c>
      <c r="D12" s="29" t="s">
        <v>161</v>
      </c>
      <c r="E12" s="14">
        <v>2</v>
      </c>
      <c r="F12" s="15" t="s">
        <v>120</v>
      </c>
      <c r="G12" s="14">
        <v>2</v>
      </c>
      <c r="H12" s="16">
        <v>3</v>
      </c>
      <c r="I12" s="35" t="s">
        <v>506</v>
      </c>
      <c r="J12" s="17">
        <v>544</v>
      </c>
      <c r="K12" s="14">
        <v>1</v>
      </c>
      <c r="L12" s="17">
        <v>10</v>
      </c>
      <c r="M12" s="35" t="s">
        <v>507</v>
      </c>
      <c r="N12" s="17">
        <v>581</v>
      </c>
      <c r="O12" s="15">
        <v>1125</v>
      </c>
      <c r="P12" s="15">
        <v>7</v>
      </c>
      <c r="Q12" s="5"/>
    </row>
    <row r="13" spans="1:17" ht="12">
      <c r="A13">
        <v>8</v>
      </c>
      <c r="B13" s="13">
        <v>243</v>
      </c>
      <c r="C13" s="14" t="s">
        <v>148</v>
      </c>
      <c r="D13" s="29" t="s">
        <v>149</v>
      </c>
      <c r="E13" s="14">
        <v>1</v>
      </c>
      <c r="F13" s="15" t="s">
        <v>19</v>
      </c>
      <c r="G13" s="14">
        <v>1</v>
      </c>
      <c r="H13" s="16">
        <v>4</v>
      </c>
      <c r="I13" s="35" t="s">
        <v>508</v>
      </c>
      <c r="J13" s="17">
        <v>525</v>
      </c>
      <c r="K13" s="14">
        <v>1</v>
      </c>
      <c r="L13" s="17">
        <v>4</v>
      </c>
      <c r="M13" s="35" t="s">
        <v>509</v>
      </c>
      <c r="N13" s="17">
        <v>527</v>
      </c>
      <c r="O13" s="15">
        <v>1052</v>
      </c>
      <c r="P13" s="15">
        <v>8</v>
      </c>
      <c r="Q13" s="5"/>
    </row>
    <row r="14" spans="2:17" ht="12">
      <c r="B14" s="13">
        <v>292</v>
      </c>
      <c r="C14" s="14" t="s">
        <v>146</v>
      </c>
      <c r="D14" s="29" t="s">
        <v>147</v>
      </c>
      <c r="E14" s="14">
        <v>1</v>
      </c>
      <c r="F14" s="15" t="s">
        <v>109</v>
      </c>
      <c r="G14" s="14">
        <v>1</v>
      </c>
      <c r="H14" s="16">
        <v>3</v>
      </c>
      <c r="I14" s="35" t="s">
        <v>510</v>
      </c>
      <c r="J14" s="17">
        <v>496</v>
      </c>
      <c r="K14" s="14">
        <v>1</v>
      </c>
      <c r="L14" s="17">
        <v>3</v>
      </c>
      <c r="M14" s="35" t="s">
        <v>511</v>
      </c>
      <c r="N14" s="17">
        <v>502</v>
      </c>
      <c r="O14" s="15">
        <v>998</v>
      </c>
      <c r="P14" s="15">
        <v>9</v>
      </c>
      <c r="Q14" s="5"/>
    </row>
    <row r="15" spans="2:17" ht="12">
      <c r="B15" s="13">
        <v>296</v>
      </c>
      <c r="C15" s="14" t="s">
        <v>152</v>
      </c>
      <c r="D15" s="29" t="s">
        <v>153</v>
      </c>
      <c r="E15" s="14">
        <v>1</v>
      </c>
      <c r="F15" s="15" t="s">
        <v>109</v>
      </c>
      <c r="G15" s="14">
        <v>1</v>
      </c>
      <c r="H15" s="16">
        <v>6</v>
      </c>
      <c r="I15" s="35" t="s">
        <v>512</v>
      </c>
      <c r="J15" s="17">
        <v>446</v>
      </c>
      <c r="K15" s="14">
        <v>1</v>
      </c>
      <c r="L15" s="17">
        <v>6</v>
      </c>
      <c r="M15" s="35" t="s">
        <v>513</v>
      </c>
      <c r="N15" s="17">
        <v>552</v>
      </c>
      <c r="O15" s="15">
        <v>998</v>
      </c>
      <c r="P15" s="15">
        <v>9</v>
      </c>
      <c r="Q15" s="5"/>
    </row>
    <row r="16" spans="2:17" ht="12">
      <c r="B16" s="13">
        <v>336</v>
      </c>
      <c r="C16" s="14" t="s">
        <v>162</v>
      </c>
      <c r="D16" s="29" t="s">
        <v>163</v>
      </c>
      <c r="E16" s="14">
        <v>1</v>
      </c>
      <c r="F16" s="15" t="s">
        <v>164</v>
      </c>
      <c r="G16" s="14">
        <v>2</v>
      </c>
      <c r="H16" s="16">
        <v>4</v>
      </c>
      <c r="I16" s="35" t="s">
        <v>514</v>
      </c>
      <c r="J16" s="17">
        <v>414</v>
      </c>
      <c r="K16" s="14">
        <v>1</v>
      </c>
      <c r="L16" s="17">
        <v>11</v>
      </c>
      <c r="M16" s="35" t="s">
        <v>515</v>
      </c>
      <c r="N16" s="17">
        <v>498</v>
      </c>
      <c r="O16" s="15">
        <v>912</v>
      </c>
      <c r="P16" s="15">
        <v>11</v>
      </c>
      <c r="Q16" s="5"/>
    </row>
    <row r="17" spans="2:17" ht="12">
      <c r="B17" s="13">
        <v>284</v>
      </c>
      <c r="C17" s="14" t="s">
        <v>169</v>
      </c>
      <c r="D17" s="29" t="s">
        <v>170</v>
      </c>
      <c r="E17" s="14">
        <v>1</v>
      </c>
      <c r="F17" s="15" t="s">
        <v>74</v>
      </c>
      <c r="G17" s="14">
        <v>2</v>
      </c>
      <c r="H17" s="16">
        <v>7</v>
      </c>
      <c r="I17" s="35" t="s">
        <v>516</v>
      </c>
      <c r="J17" s="17">
        <v>430</v>
      </c>
      <c r="K17" s="14">
        <v>1</v>
      </c>
      <c r="L17" s="17">
        <v>14</v>
      </c>
      <c r="M17" s="35" t="s">
        <v>517</v>
      </c>
      <c r="N17" s="17">
        <v>414</v>
      </c>
      <c r="O17" s="15">
        <v>844</v>
      </c>
      <c r="P17" s="15">
        <v>12</v>
      </c>
      <c r="Q17" s="5"/>
    </row>
    <row r="18" spans="2:17" ht="12">
      <c r="B18" s="13">
        <v>288</v>
      </c>
      <c r="C18" s="14" t="s">
        <v>158</v>
      </c>
      <c r="D18" s="29" t="s">
        <v>159</v>
      </c>
      <c r="E18" s="14">
        <v>1</v>
      </c>
      <c r="F18" s="15" t="s">
        <v>74</v>
      </c>
      <c r="G18" s="14">
        <v>2</v>
      </c>
      <c r="H18" s="16">
        <v>2</v>
      </c>
      <c r="I18" s="35" t="s">
        <v>518</v>
      </c>
      <c r="J18" s="17">
        <v>424</v>
      </c>
      <c r="K18" s="14">
        <v>1</v>
      </c>
      <c r="L18" s="17">
        <v>9</v>
      </c>
      <c r="M18" s="35" t="s">
        <v>519</v>
      </c>
      <c r="N18" s="17">
        <v>412</v>
      </c>
      <c r="O18" s="15">
        <v>836</v>
      </c>
      <c r="P18" s="15">
        <v>13</v>
      </c>
      <c r="Q18" s="5"/>
    </row>
    <row r="19" spans="2:17" ht="12">
      <c r="B19" s="13">
        <v>365</v>
      </c>
      <c r="C19" s="14" t="s">
        <v>173</v>
      </c>
      <c r="D19" s="29" t="s">
        <v>174</v>
      </c>
      <c r="E19" s="14">
        <v>1</v>
      </c>
      <c r="F19" s="15" t="s">
        <v>120</v>
      </c>
      <c r="G19" s="14">
        <v>3</v>
      </c>
      <c r="H19" s="16">
        <v>2</v>
      </c>
      <c r="I19" s="35" t="s">
        <v>520</v>
      </c>
      <c r="J19" s="17">
        <v>385</v>
      </c>
      <c r="K19" s="14">
        <v>1</v>
      </c>
      <c r="L19" s="17">
        <v>16</v>
      </c>
      <c r="M19" s="35" t="s">
        <v>521</v>
      </c>
      <c r="N19" s="17">
        <v>439</v>
      </c>
      <c r="O19" s="15">
        <v>824</v>
      </c>
      <c r="P19" s="15">
        <v>14</v>
      </c>
      <c r="Q19" s="5"/>
    </row>
    <row r="20" spans="2:17" ht="12">
      <c r="B20" s="13">
        <v>285</v>
      </c>
      <c r="C20" s="14" t="s">
        <v>142</v>
      </c>
      <c r="D20" s="29" t="s">
        <v>143</v>
      </c>
      <c r="E20" s="14">
        <v>1</v>
      </c>
      <c r="F20" s="15" t="s">
        <v>74</v>
      </c>
      <c r="G20" s="14">
        <v>1</v>
      </c>
      <c r="H20" s="16">
        <v>1</v>
      </c>
      <c r="I20" s="35" t="s">
        <v>522</v>
      </c>
      <c r="J20" s="17">
        <v>351</v>
      </c>
      <c r="K20" s="14">
        <v>1</v>
      </c>
      <c r="L20" s="17">
        <v>1</v>
      </c>
      <c r="M20" s="35" t="s">
        <v>523</v>
      </c>
      <c r="N20" s="17">
        <v>353</v>
      </c>
      <c r="O20" s="15">
        <v>704</v>
      </c>
      <c r="P20" s="15">
        <v>15</v>
      </c>
      <c r="Q20" s="5"/>
    </row>
    <row r="21" spans="2:17" ht="12">
      <c r="B21" s="13">
        <v>332</v>
      </c>
      <c r="C21" s="14" t="s">
        <v>167</v>
      </c>
      <c r="D21" s="29" t="s">
        <v>168</v>
      </c>
      <c r="E21" s="14">
        <v>2</v>
      </c>
      <c r="F21" s="15" t="s">
        <v>164</v>
      </c>
      <c r="G21" s="14">
        <v>2</v>
      </c>
      <c r="H21" s="16">
        <v>6</v>
      </c>
      <c r="I21" s="35" t="s">
        <v>524</v>
      </c>
      <c r="J21" s="17">
        <v>301</v>
      </c>
      <c r="K21" s="14">
        <v>1</v>
      </c>
      <c r="L21" s="17">
        <v>13</v>
      </c>
      <c r="M21" s="35" t="s">
        <v>525</v>
      </c>
      <c r="N21" s="17">
        <v>301</v>
      </c>
      <c r="O21" s="15">
        <v>602</v>
      </c>
      <c r="P21" s="15">
        <v>16</v>
      </c>
      <c r="Q21" s="5"/>
    </row>
    <row r="22" spans="2:17" ht="12">
      <c r="B22" s="13">
        <v>362</v>
      </c>
      <c r="C22" s="14" t="s">
        <v>144</v>
      </c>
      <c r="D22" s="29" t="s">
        <v>145</v>
      </c>
      <c r="E22" s="14">
        <v>2</v>
      </c>
      <c r="F22" s="15" t="s">
        <v>120</v>
      </c>
      <c r="G22" s="14">
        <v>1</v>
      </c>
      <c r="H22" s="16">
        <v>2</v>
      </c>
      <c r="I22" s="35" t="s">
        <v>312</v>
      </c>
      <c r="J22" s="17" t="s">
        <v>312</v>
      </c>
      <c r="K22" s="14">
        <v>1</v>
      </c>
      <c r="L22" s="17">
        <v>2</v>
      </c>
      <c r="M22" s="35" t="s">
        <v>312</v>
      </c>
      <c r="N22" s="17" t="s">
        <v>312</v>
      </c>
      <c r="O22" s="15" t="s">
        <v>312</v>
      </c>
      <c r="P22" s="15" t="s">
        <v>312</v>
      </c>
      <c r="Q22" s="5"/>
    </row>
    <row r="23" spans="2:17" ht="12">
      <c r="B23" s="13">
        <v>304</v>
      </c>
      <c r="C23" s="14" t="s">
        <v>150</v>
      </c>
      <c r="D23" s="29" t="s">
        <v>151</v>
      </c>
      <c r="E23" s="14">
        <v>1</v>
      </c>
      <c r="F23" s="15" t="s">
        <v>86</v>
      </c>
      <c r="G23" s="14">
        <v>1</v>
      </c>
      <c r="H23" s="16">
        <v>5</v>
      </c>
      <c r="I23" s="35" t="s">
        <v>312</v>
      </c>
      <c r="J23" s="17" t="s">
        <v>312</v>
      </c>
      <c r="K23" s="14">
        <v>1</v>
      </c>
      <c r="L23" s="17">
        <v>5</v>
      </c>
      <c r="M23" s="35" t="s">
        <v>312</v>
      </c>
      <c r="N23" s="17" t="s">
        <v>312</v>
      </c>
      <c r="O23" s="15" t="s">
        <v>312</v>
      </c>
      <c r="P23" s="15" t="s">
        <v>312</v>
      </c>
      <c r="Q23" s="5"/>
    </row>
    <row r="24" spans="2:17" ht="12">
      <c r="B24" s="13">
        <v>120</v>
      </c>
      <c r="C24" s="14" t="s">
        <v>175</v>
      </c>
      <c r="D24" s="29" t="s">
        <v>176</v>
      </c>
      <c r="E24" s="14">
        <v>3</v>
      </c>
      <c r="F24" s="15" t="s">
        <v>177</v>
      </c>
      <c r="G24" s="14">
        <v>3</v>
      </c>
      <c r="H24" s="16">
        <v>3</v>
      </c>
      <c r="I24" s="35" t="s">
        <v>526</v>
      </c>
      <c r="J24" s="17">
        <v>621</v>
      </c>
      <c r="K24" s="14">
        <v>1</v>
      </c>
      <c r="L24" s="17">
        <v>17</v>
      </c>
      <c r="M24" s="35" t="s">
        <v>312</v>
      </c>
      <c r="N24" s="17" t="s">
        <v>312</v>
      </c>
      <c r="O24" s="15" t="s">
        <v>312</v>
      </c>
      <c r="P24" s="15" t="s">
        <v>312</v>
      </c>
      <c r="Q24" s="5"/>
    </row>
    <row r="25" spans="2:17" ht="12">
      <c r="B25" s="13">
        <v>203</v>
      </c>
      <c r="C25" s="14" t="s">
        <v>180</v>
      </c>
      <c r="D25" s="29" t="s">
        <v>181</v>
      </c>
      <c r="E25" s="14">
        <v>2</v>
      </c>
      <c r="F25" s="15" t="s">
        <v>16</v>
      </c>
      <c r="G25" s="14">
        <v>3</v>
      </c>
      <c r="H25" s="16">
        <v>5</v>
      </c>
      <c r="I25" s="35" t="s">
        <v>312</v>
      </c>
      <c r="J25" s="17" t="s">
        <v>312</v>
      </c>
      <c r="K25" s="14">
        <v>1</v>
      </c>
      <c r="L25" s="17">
        <v>19</v>
      </c>
      <c r="M25" s="35" t="s">
        <v>312</v>
      </c>
      <c r="N25" s="17" t="s">
        <v>312</v>
      </c>
      <c r="O25" s="15" t="s">
        <v>312</v>
      </c>
      <c r="P25" s="15" t="s">
        <v>312</v>
      </c>
      <c r="Q25" s="5"/>
    </row>
    <row r="26" spans="2:17" ht="16.5" customHeight="1">
      <c r="B26" s="13"/>
      <c r="C26" s="15"/>
      <c r="D26" s="15"/>
      <c r="E26" s="15"/>
      <c r="F26" s="15"/>
      <c r="G26" s="15"/>
      <c r="H26" s="17"/>
      <c r="I26" s="17"/>
      <c r="J26" s="17"/>
      <c r="K26" s="15"/>
      <c r="L26" s="17"/>
      <c r="M26" s="17"/>
      <c r="N26" s="17"/>
      <c r="O26" s="15"/>
      <c r="P26" s="15"/>
      <c r="Q26" s="5"/>
    </row>
    <row r="27" spans="2:16" ht="16.5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</sheetData>
  <sheetProtection/>
  <printOptions/>
  <pageMargins left="0.39370078740157477" right="0.39370078740157477" top="0.39370078740157477" bottom="0.39370078740157477" header="-21.06496062992126" footer="-0.401574803149606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5"/>
  <sheetViews>
    <sheetView zoomScaleSheetLayoutView="100" zoomScalePageLayoutView="0" workbookViewId="0" topLeftCell="A1">
      <selection activeCell="O1" sqref="O1"/>
    </sheetView>
  </sheetViews>
  <sheetFormatPr defaultColWidth="11.625" defaultRowHeight="16.5" customHeight="1"/>
  <cols>
    <col min="1" max="1" width="2.75390625" style="0" bestFit="1" customWidth="1"/>
    <col min="2" max="2" width="5.625" style="0" customWidth="1"/>
    <col min="3" max="3" width="13.875" style="0" customWidth="1"/>
    <col min="4" max="4" width="11.625" style="18" customWidth="1"/>
    <col min="5" max="5" width="4.625" style="1" customWidth="1"/>
    <col min="6" max="6" width="16.875" style="0" customWidth="1"/>
    <col min="7" max="7" width="3.625" style="1" customWidth="1"/>
    <col min="8" max="8" width="4.625" style="1" customWidth="1"/>
    <col min="9" max="9" width="9.00390625" style="0" customWidth="1"/>
    <col min="10" max="10" width="5.875" style="0" customWidth="1"/>
    <col min="11" max="11" width="6.00390625" style="0" customWidth="1"/>
    <col min="12" max="12" width="3.625" style="0" customWidth="1"/>
    <col min="13" max="13" width="4.625" style="0" customWidth="1"/>
    <col min="14" max="14" width="9.00390625" style="0" customWidth="1"/>
    <col min="15" max="15" width="6.00390625" style="0" customWidth="1"/>
    <col min="16" max="16" width="7.875" style="0" customWidth="1"/>
    <col min="17" max="17" width="4.625" style="0" customWidth="1"/>
    <col min="18" max="18" width="7.125" style="0" customWidth="1"/>
  </cols>
  <sheetData>
    <row r="1" spans="2:10" ht="22.5" customHeight="1">
      <c r="B1" s="2" t="s">
        <v>184</v>
      </c>
      <c r="C1" s="4"/>
      <c r="D1" s="20"/>
      <c r="E1" s="3"/>
      <c r="F1" s="4"/>
      <c r="G1" s="3"/>
      <c r="H1" s="3"/>
      <c r="I1" s="4"/>
      <c r="J1" s="5"/>
    </row>
    <row r="2" spans="2:17" ht="12">
      <c r="B2" s="4"/>
      <c r="C2" s="4"/>
      <c r="D2" s="20"/>
      <c r="E2" s="3"/>
      <c r="F2" s="4"/>
      <c r="G2" s="3"/>
      <c r="H2" s="3"/>
      <c r="I2" s="4"/>
      <c r="Q2" s="6" t="s">
        <v>320</v>
      </c>
    </row>
    <row r="3" spans="2:18" ht="11.25" customHeight="1">
      <c r="B3" s="7"/>
      <c r="C3" s="8"/>
      <c r="D3" s="21"/>
      <c r="E3" s="8"/>
      <c r="F3" s="8"/>
      <c r="G3" s="8"/>
      <c r="H3" s="3"/>
      <c r="I3" s="41" t="s">
        <v>318</v>
      </c>
      <c r="J3" s="3"/>
      <c r="K3" s="3"/>
      <c r="L3" s="8"/>
      <c r="M3" s="3"/>
      <c r="N3" s="3" t="s">
        <v>185</v>
      </c>
      <c r="O3" s="3"/>
      <c r="P3" s="8"/>
      <c r="Q3" s="8"/>
      <c r="R3" s="10"/>
    </row>
    <row r="4" spans="2:18" ht="8.25" customHeight="1">
      <c r="B4" s="10" t="s">
        <v>3</v>
      </c>
      <c r="C4" s="11" t="s">
        <v>4</v>
      </c>
      <c r="D4" s="22"/>
      <c r="E4" s="11" t="s">
        <v>5</v>
      </c>
      <c r="F4" s="11" t="s">
        <v>6</v>
      </c>
      <c r="G4" s="11"/>
      <c r="I4" s="1"/>
      <c r="J4" s="1"/>
      <c r="K4" s="1"/>
      <c r="L4" s="11"/>
      <c r="M4" s="1"/>
      <c r="N4" s="1"/>
      <c r="O4" s="1"/>
      <c r="P4" s="11"/>
      <c r="Q4" s="11"/>
      <c r="R4" s="10"/>
    </row>
    <row r="5" spans="2:18" ht="12">
      <c r="B5" s="10"/>
      <c r="C5" s="11"/>
      <c r="D5" s="22"/>
      <c r="E5" s="11"/>
      <c r="F5" s="11"/>
      <c r="G5" s="1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1" t="s">
        <v>8</v>
      </c>
      <c r="M5" s="1" t="s">
        <v>9</v>
      </c>
      <c r="N5" s="1" t="s">
        <v>10</v>
      </c>
      <c r="O5" s="1" t="s">
        <v>12</v>
      </c>
      <c r="P5" s="11" t="s">
        <v>141</v>
      </c>
      <c r="Q5" s="11" t="s">
        <v>13</v>
      </c>
      <c r="R5" s="10"/>
    </row>
    <row r="6" spans="1:18" ht="15" customHeight="1">
      <c r="A6">
        <v>1</v>
      </c>
      <c r="B6" s="13">
        <v>469</v>
      </c>
      <c r="C6" s="15" t="s">
        <v>200</v>
      </c>
      <c r="D6" s="24" t="s">
        <v>201</v>
      </c>
      <c r="E6" s="14"/>
      <c r="F6" s="15" t="s">
        <v>197</v>
      </c>
      <c r="G6" s="14">
        <v>1</v>
      </c>
      <c r="H6" s="16">
        <v>8</v>
      </c>
      <c r="I6" s="42" t="s">
        <v>527</v>
      </c>
      <c r="J6" s="38">
        <v>1.1</v>
      </c>
      <c r="K6" s="17">
        <v>799</v>
      </c>
      <c r="L6" s="14">
        <v>2</v>
      </c>
      <c r="M6" s="16">
        <v>7</v>
      </c>
      <c r="N6" s="35" t="s">
        <v>528</v>
      </c>
      <c r="O6" s="17">
        <v>915</v>
      </c>
      <c r="P6" s="15">
        <v>1714</v>
      </c>
      <c r="Q6" s="15">
        <v>1</v>
      </c>
      <c r="R6" s="5"/>
    </row>
    <row r="7" spans="1:18" ht="15" customHeight="1">
      <c r="A7">
        <v>2</v>
      </c>
      <c r="B7" s="13">
        <v>470</v>
      </c>
      <c r="C7" s="15" t="s">
        <v>195</v>
      </c>
      <c r="D7" s="24" t="s">
        <v>196</v>
      </c>
      <c r="E7" s="14"/>
      <c r="F7" s="15" t="s">
        <v>197</v>
      </c>
      <c r="G7" s="14">
        <v>1</v>
      </c>
      <c r="H7" s="16">
        <v>6</v>
      </c>
      <c r="I7" s="42" t="s">
        <v>529</v>
      </c>
      <c r="J7" s="38">
        <v>1.1</v>
      </c>
      <c r="K7" s="17">
        <v>808</v>
      </c>
      <c r="L7" s="14">
        <v>2</v>
      </c>
      <c r="M7" s="16">
        <v>5</v>
      </c>
      <c r="N7" s="35" t="s">
        <v>530</v>
      </c>
      <c r="O7" s="17">
        <v>826</v>
      </c>
      <c r="P7" s="15">
        <v>1634</v>
      </c>
      <c r="Q7" s="15">
        <v>2</v>
      </c>
      <c r="R7" s="5"/>
    </row>
    <row r="8" spans="1:18" ht="15" customHeight="1">
      <c r="A8">
        <v>3</v>
      </c>
      <c r="B8" s="13">
        <v>381</v>
      </c>
      <c r="C8" s="15" t="s">
        <v>87</v>
      </c>
      <c r="D8" s="24" t="s">
        <v>190</v>
      </c>
      <c r="E8" s="14">
        <v>3</v>
      </c>
      <c r="F8" s="15" t="s">
        <v>82</v>
      </c>
      <c r="G8" s="14">
        <v>1</v>
      </c>
      <c r="H8" s="16">
        <v>3</v>
      </c>
      <c r="I8" s="42" t="s">
        <v>531</v>
      </c>
      <c r="J8" s="38">
        <v>1.1</v>
      </c>
      <c r="K8" s="17">
        <v>903</v>
      </c>
      <c r="L8" s="14">
        <v>1</v>
      </c>
      <c r="M8" s="16">
        <v>6</v>
      </c>
      <c r="N8" s="35" t="s">
        <v>532</v>
      </c>
      <c r="O8" s="17">
        <v>720</v>
      </c>
      <c r="P8" s="15">
        <v>1623</v>
      </c>
      <c r="Q8" s="15">
        <v>3</v>
      </c>
      <c r="R8" s="5"/>
    </row>
    <row r="9" spans="1:18" ht="15" customHeight="1">
      <c r="A9">
        <v>4</v>
      </c>
      <c r="B9" s="13">
        <v>331</v>
      </c>
      <c r="C9" s="15" t="s">
        <v>191</v>
      </c>
      <c r="D9" s="24" t="s">
        <v>192</v>
      </c>
      <c r="E9" s="14">
        <v>2</v>
      </c>
      <c r="F9" s="15" t="s">
        <v>164</v>
      </c>
      <c r="G9" s="14">
        <v>1</v>
      </c>
      <c r="H9" s="16">
        <v>4</v>
      </c>
      <c r="I9" s="42" t="s">
        <v>533</v>
      </c>
      <c r="J9" s="38">
        <v>1.1</v>
      </c>
      <c r="K9" s="17">
        <v>663</v>
      </c>
      <c r="L9" s="14">
        <v>1</v>
      </c>
      <c r="M9" s="16">
        <v>7</v>
      </c>
      <c r="N9" s="35" t="s">
        <v>534</v>
      </c>
      <c r="O9" s="17">
        <v>707</v>
      </c>
      <c r="P9" s="15">
        <v>1370</v>
      </c>
      <c r="Q9" s="15">
        <v>4</v>
      </c>
      <c r="R9" s="5"/>
    </row>
    <row r="10" spans="1:18" ht="15" customHeight="1">
      <c r="A10">
        <v>5</v>
      </c>
      <c r="B10" s="13">
        <v>359</v>
      </c>
      <c r="C10" s="15" t="s">
        <v>188</v>
      </c>
      <c r="D10" s="24" t="s">
        <v>189</v>
      </c>
      <c r="E10" s="14">
        <v>2</v>
      </c>
      <c r="F10" s="15" t="s">
        <v>120</v>
      </c>
      <c r="G10" s="14">
        <v>1</v>
      </c>
      <c r="H10" s="16">
        <v>2</v>
      </c>
      <c r="I10" s="42" t="s">
        <v>535</v>
      </c>
      <c r="J10" s="38">
        <v>1.1</v>
      </c>
      <c r="K10" s="17">
        <v>565</v>
      </c>
      <c r="L10" s="14">
        <v>1</v>
      </c>
      <c r="M10" s="16">
        <v>5</v>
      </c>
      <c r="N10" s="35" t="s">
        <v>536</v>
      </c>
      <c r="O10" s="17">
        <v>538</v>
      </c>
      <c r="P10" s="15">
        <v>1103</v>
      </c>
      <c r="Q10" s="15">
        <v>5</v>
      </c>
      <c r="R10" s="5"/>
    </row>
    <row r="11" spans="1:18" ht="15" customHeight="1">
      <c r="A11">
        <v>6</v>
      </c>
      <c r="B11" s="13">
        <v>389</v>
      </c>
      <c r="C11" s="15" t="s">
        <v>186</v>
      </c>
      <c r="D11" s="24" t="s">
        <v>187</v>
      </c>
      <c r="E11" s="14">
        <v>1</v>
      </c>
      <c r="F11" s="15" t="s">
        <v>82</v>
      </c>
      <c r="G11" s="14">
        <v>1</v>
      </c>
      <c r="H11" s="16">
        <v>1</v>
      </c>
      <c r="I11" s="42" t="s">
        <v>312</v>
      </c>
      <c r="J11" s="38" t="s">
        <v>312</v>
      </c>
      <c r="K11" s="17" t="s">
        <v>312</v>
      </c>
      <c r="L11" s="14">
        <v>1</v>
      </c>
      <c r="M11" s="16">
        <v>4</v>
      </c>
      <c r="N11" s="35" t="s">
        <v>312</v>
      </c>
      <c r="O11" s="17" t="s">
        <v>312</v>
      </c>
      <c r="P11" s="15" t="s">
        <v>312</v>
      </c>
      <c r="Q11" s="15" t="s">
        <v>312</v>
      </c>
      <c r="R11" s="5"/>
    </row>
    <row r="12" spans="1:18" ht="15" customHeight="1">
      <c r="A12">
        <v>7</v>
      </c>
      <c r="B12" s="13">
        <v>329</v>
      </c>
      <c r="C12" s="15" t="s">
        <v>193</v>
      </c>
      <c r="D12" s="24" t="s">
        <v>194</v>
      </c>
      <c r="E12" s="14">
        <v>2</v>
      </c>
      <c r="F12" s="15" t="s">
        <v>164</v>
      </c>
      <c r="G12" s="14">
        <v>1</v>
      </c>
      <c r="H12" s="16">
        <v>5</v>
      </c>
      <c r="I12" s="42" t="s">
        <v>312</v>
      </c>
      <c r="J12" s="38" t="s">
        <v>312</v>
      </c>
      <c r="K12" s="17" t="s">
        <v>312</v>
      </c>
      <c r="L12" s="14">
        <v>2</v>
      </c>
      <c r="M12" s="16">
        <v>4</v>
      </c>
      <c r="N12" s="35" t="s">
        <v>312</v>
      </c>
      <c r="O12" s="17" t="s">
        <v>312</v>
      </c>
      <c r="P12" s="15" t="s">
        <v>312</v>
      </c>
      <c r="Q12" s="15" t="s">
        <v>312</v>
      </c>
      <c r="R12" s="5"/>
    </row>
    <row r="13" spans="1:18" ht="15" customHeight="1">
      <c r="A13">
        <v>8</v>
      </c>
      <c r="B13" s="13">
        <v>289</v>
      </c>
      <c r="C13" s="15" t="s">
        <v>198</v>
      </c>
      <c r="D13" s="24" t="s">
        <v>199</v>
      </c>
      <c r="E13" s="14">
        <v>2</v>
      </c>
      <c r="F13" s="15" t="s">
        <v>109</v>
      </c>
      <c r="G13" s="14">
        <v>1</v>
      </c>
      <c r="H13" s="16">
        <v>7</v>
      </c>
      <c r="I13" s="42" t="s">
        <v>537</v>
      </c>
      <c r="J13" s="38">
        <v>1.1</v>
      </c>
      <c r="K13" s="17">
        <v>722</v>
      </c>
      <c r="L13" s="14">
        <v>2</v>
      </c>
      <c r="M13" s="16">
        <v>6</v>
      </c>
      <c r="N13" s="35" t="s">
        <v>312</v>
      </c>
      <c r="O13" s="17" t="s">
        <v>312</v>
      </c>
      <c r="P13" s="15" t="s">
        <v>312</v>
      </c>
      <c r="Q13" s="15" t="s">
        <v>312</v>
      </c>
      <c r="R13" s="5"/>
    </row>
    <row r="14" spans="2:18" ht="15" customHeight="1">
      <c r="B14" s="13"/>
      <c r="C14" s="15"/>
      <c r="D14" s="24"/>
      <c r="E14" s="14"/>
      <c r="F14" s="15"/>
      <c r="G14" s="14"/>
      <c r="H14" s="16"/>
      <c r="I14" s="17"/>
      <c r="J14" s="17"/>
      <c r="K14" s="17"/>
      <c r="L14" s="14"/>
      <c r="M14" s="16"/>
      <c r="N14" s="17"/>
      <c r="O14" s="17"/>
      <c r="P14" s="15">
        <f>IF(I14="","",K14+O14)</f>
      </c>
      <c r="Q14" s="15">
        <f>IF(P14="","",RANK(P14,$P$6:$P$14))</f>
      </c>
      <c r="R14" s="5"/>
    </row>
    <row r="15" spans="2:17" ht="16.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</sheetData>
  <sheetProtection/>
  <printOptions/>
  <pageMargins left="0.39370078740157477" right="0.39370078740157477" top="0.39370078740157477" bottom="0.39370078740157477" header="-21.06496062992126" footer="-0.401574803149606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1"/>
  <sheetViews>
    <sheetView zoomScaleSheetLayoutView="100" zoomScalePageLayoutView="0" workbookViewId="0" topLeftCell="A1">
      <selection activeCell="O1" sqref="O1"/>
    </sheetView>
  </sheetViews>
  <sheetFormatPr defaultColWidth="11.625" defaultRowHeight="16.5" customHeight="1"/>
  <cols>
    <col min="1" max="1" width="2.75390625" style="0" bestFit="1" customWidth="1"/>
    <col min="2" max="2" width="5.625" style="0" customWidth="1"/>
    <col min="3" max="3" width="13.875" style="0" customWidth="1"/>
    <col min="4" max="4" width="11.625" style="18" customWidth="1"/>
    <col min="5" max="5" width="4.625" style="1" customWidth="1"/>
    <col min="6" max="6" width="16.125" style="0" customWidth="1"/>
    <col min="7" max="7" width="3.875" style="1" customWidth="1"/>
    <col min="8" max="8" width="4.875" style="1" customWidth="1"/>
    <col min="9" max="9" width="8.25390625" style="0" customWidth="1"/>
    <col min="10" max="10" width="5.75390625" style="0" customWidth="1"/>
    <col min="11" max="11" width="6.75390625" style="0" customWidth="1"/>
    <col min="12" max="12" width="3.875" style="1" customWidth="1"/>
    <col min="13" max="13" width="4.875" style="1" customWidth="1"/>
    <col min="14" max="14" width="8.25390625" style="0" customWidth="1"/>
    <col min="15" max="15" width="6.75390625" style="0" customWidth="1"/>
    <col min="16" max="16" width="8.00390625" style="0" customWidth="1"/>
    <col min="17" max="17" width="4.625" style="0" customWidth="1"/>
    <col min="18" max="18" width="6.25390625" style="0" customWidth="1"/>
  </cols>
  <sheetData>
    <row r="1" spans="2:10" ht="22.5" customHeight="1">
      <c r="B1" s="2" t="s">
        <v>202</v>
      </c>
      <c r="C1" s="4"/>
      <c r="D1" s="20"/>
      <c r="E1" s="3"/>
      <c r="F1" s="4"/>
      <c r="G1" s="3"/>
      <c r="H1" s="3"/>
      <c r="I1" s="4"/>
      <c r="J1" s="5"/>
    </row>
    <row r="2" spans="2:17" ht="16.5" customHeight="1">
      <c r="B2" s="4"/>
      <c r="C2" s="4"/>
      <c r="D2" s="20"/>
      <c r="E2" s="3"/>
      <c r="F2" s="4"/>
      <c r="G2" s="3"/>
      <c r="H2" s="3"/>
      <c r="I2" s="4"/>
      <c r="Q2" s="6" t="s">
        <v>321</v>
      </c>
    </row>
    <row r="3" spans="2:18" ht="12" customHeight="1">
      <c r="B3" s="7"/>
      <c r="C3" s="8"/>
      <c r="D3" s="21"/>
      <c r="E3" s="8"/>
      <c r="F3" s="8"/>
      <c r="G3" s="9"/>
      <c r="H3" s="4"/>
      <c r="I3" s="3" t="s">
        <v>203</v>
      </c>
      <c r="J3" s="3"/>
      <c r="K3" s="3"/>
      <c r="L3" s="8"/>
      <c r="M3" s="3"/>
      <c r="N3" s="3" t="s">
        <v>204</v>
      </c>
      <c r="O3" s="3"/>
      <c r="P3" s="8"/>
      <c r="Q3" s="8"/>
      <c r="R3" s="10"/>
    </row>
    <row r="4" spans="2:18" ht="8.25" customHeight="1">
      <c r="B4" s="10" t="s">
        <v>3</v>
      </c>
      <c r="C4" s="11" t="s">
        <v>4</v>
      </c>
      <c r="D4" s="22"/>
      <c r="E4" s="11" t="s">
        <v>5</v>
      </c>
      <c r="F4" s="11" t="s">
        <v>6</v>
      </c>
      <c r="G4" s="11"/>
      <c r="I4" s="1"/>
      <c r="J4" s="1"/>
      <c r="K4" s="1"/>
      <c r="L4" s="11"/>
      <c r="N4" s="1"/>
      <c r="O4" s="1"/>
      <c r="P4" s="11"/>
      <c r="Q4" s="11"/>
      <c r="R4" s="10"/>
    </row>
    <row r="5" spans="2:18" ht="12">
      <c r="B5" s="10"/>
      <c r="C5" s="11"/>
      <c r="D5" s="22"/>
      <c r="E5" s="11"/>
      <c r="F5" s="11"/>
      <c r="G5" s="11" t="s">
        <v>8</v>
      </c>
      <c r="H5" s="1" t="s">
        <v>205</v>
      </c>
      <c r="I5" s="1" t="s">
        <v>10</v>
      </c>
      <c r="J5" s="1" t="s">
        <v>11</v>
      </c>
      <c r="K5" s="1" t="s">
        <v>12</v>
      </c>
      <c r="L5" s="11" t="s">
        <v>8</v>
      </c>
      <c r="M5" s="1" t="s">
        <v>205</v>
      </c>
      <c r="N5" s="1" t="s">
        <v>10</v>
      </c>
      <c r="O5" s="1" t="s">
        <v>12</v>
      </c>
      <c r="P5" s="11" t="s">
        <v>141</v>
      </c>
      <c r="Q5" s="11" t="s">
        <v>13</v>
      </c>
      <c r="R5" s="10"/>
    </row>
    <row r="6" spans="1:18" ht="16.5" customHeight="1">
      <c r="A6">
        <v>1</v>
      </c>
      <c r="B6" s="13">
        <v>416</v>
      </c>
      <c r="C6" s="15" t="s">
        <v>221</v>
      </c>
      <c r="D6" s="24" t="s">
        <v>222</v>
      </c>
      <c r="E6" s="14">
        <v>1</v>
      </c>
      <c r="F6" s="15" t="s">
        <v>71</v>
      </c>
      <c r="G6" s="14">
        <v>1</v>
      </c>
      <c r="H6" s="16">
        <v>8</v>
      </c>
      <c r="I6" s="16" t="s">
        <v>538</v>
      </c>
      <c r="J6" s="38">
        <v>-0.7</v>
      </c>
      <c r="K6" s="17">
        <v>667</v>
      </c>
      <c r="L6" s="14">
        <v>1</v>
      </c>
      <c r="M6" s="16">
        <v>2</v>
      </c>
      <c r="N6" s="16" t="s">
        <v>539</v>
      </c>
      <c r="O6" s="17">
        <v>735</v>
      </c>
      <c r="P6" s="15">
        <v>1402</v>
      </c>
      <c r="Q6" s="15">
        <v>1</v>
      </c>
      <c r="R6" s="5"/>
    </row>
    <row r="7" spans="1:18" ht="16.5" customHeight="1">
      <c r="A7">
        <v>2</v>
      </c>
      <c r="B7" s="13">
        <v>297</v>
      </c>
      <c r="C7" s="15" t="s">
        <v>206</v>
      </c>
      <c r="D7" s="24" t="s">
        <v>207</v>
      </c>
      <c r="E7" s="14">
        <v>1</v>
      </c>
      <c r="F7" s="15" t="s">
        <v>109</v>
      </c>
      <c r="G7" s="14">
        <v>1</v>
      </c>
      <c r="H7" s="16">
        <v>1</v>
      </c>
      <c r="I7" s="16" t="s">
        <v>540</v>
      </c>
      <c r="J7" s="38">
        <v>-0.8</v>
      </c>
      <c r="K7" s="17">
        <v>633</v>
      </c>
      <c r="L7" s="14">
        <v>1</v>
      </c>
      <c r="M7" s="16">
        <v>9</v>
      </c>
      <c r="N7" s="16" t="s">
        <v>539</v>
      </c>
      <c r="O7" s="17">
        <v>735</v>
      </c>
      <c r="P7" s="15">
        <v>1368</v>
      </c>
      <c r="Q7" s="15">
        <v>2</v>
      </c>
      <c r="R7" s="5"/>
    </row>
    <row r="8" spans="1:18" ht="16.5" customHeight="1">
      <c r="A8">
        <v>3</v>
      </c>
      <c r="B8" s="13">
        <v>287</v>
      </c>
      <c r="C8" s="15" t="s">
        <v>217</v>
      </c>
      <c r="D8" s="24" t="s">
        <v>218</v>
      </c>
      <c r="E8" s="14">
        <v>1</v>
      </c>
      <c r="F8" s="15" t="s">
        <v>74</v>
      </c>
      <c r="G8" s="14">
        <v>1</v>
      </c>
      <c r="H8" s="16">
        <v>6</v>
      </c>
      <c r="I8" s="16" t="s">
        <v>541</v>
      </c>
      <c r="J8" s="38">
        <v>0.8</v>
      </c>
      <c r="K8" s="17">
        <v>606</v>
      </c>
      <c r="L8" s="14">
        <v>1</v>
      </c>
      <c r="M8" s="16">
        <v>14</v>
      </c>
      <c r="N8" s="16" t="s">
        <v>542</v>
      </c>
      <c r="O8" s="17">
        <v>640</v>
      </c>
      <c r="P8" s="15">
        <v>1246</v>
      </c>
      <c r="Q8" s="15">
        <v>3</v>
      </c>
      <c r="R8" s="5"/>
    </row>
    <row r="9" spans="1:18" ht="16.5" customHeight="1">
      <c r="A9">
        <v>4</v>
      </c>
      <c r="B9" s="13">
        <v>361</v>
      </c>
      <c r="C9" s="15" t="s">
        <v>219</v>
      </c>
      <c r="D9" s="24" t="s">
        <v>220</v>
      </c>
      <c r="E9" s="14">
        <v>2</v>
      </c>
      <c r="F9" s="15" t="s">
        <v>120</v>
      </c>
      <c r="G9" s="14">
        <v>1</v>
      </c>
      <c r="H9" s="16">
        <v>7</v>
      </c>
      <c r="I9" s="16" t="s">
        <v>543</v>
      </c>
      <c r="J9" s="38">
        <v>0.6</v>
      </c>
      <c r="K9" s="17">
        <v>692</v>
      </c>
      <c r="L9" s="14">
        <v>1</v>
      </c>
      <c r="M9" s="16">
        <v>1</v>
      </c>
      <c r="N9" s="16" t="s">
        <v>544</v>
      </c>
      <c r="O9" s="17">
        <v>546</v>
      </c>
      <c r="P9" s="15">
        <v>1238</v>
      </c>
      <c r="Q9" s="15">
        <v>4</v>
      </c>
      <c r="R9" s="5"/>
    </row>
    <row r="10" spans="1:18" ht="16.5" customHeight="1">
      <c r="A10">
        <v>5</v>
      </c>
      <c r="B10" s="13">
        <v>368</v>
      </c>
      <c r="C10" s="15" t="s">
        <v>233</v>
      </c>
      <c r="D10" s="24" t="s">
        <v>234</v>
      </c>
      <c r="E10" s="14">
        <v>1</v>
      </c>
      <c r="F10" s="15" t="s">
        <v>120</v>
      </c>
      <c r="G10" s="14">
        <v>1</v>
      </c>
      <c r="H10" s="16">
        <v>14</v>
      </c>
      <c r="I10" s="16" t="s">
        <v>545</v>
      </c>
      <c r="J10" s="38">
        <v>-0.6</v>
      </c>
      <c r="K10" s="17">
        <v>690</v>
      </c>
      <c r="L10" s="14">
        <v>1</v>
      </c>
      <c r="M10" s="16">
        <v>8</v>
      </c>
      <c r="N10" s="16" t="s">
        <v>544</v>
      </c>
      <c r="O10" s="17">
        <v>546</v>
      </c>
      <c r="P10" s="15">
        <v>1236</v>
      </c>
      <c r="Q10" s="15">
        <v>5</v>
      </c>
      <c r="R10" s="5"/>
    </row>
    <row r="11" spans="1:18" ht="16.5" customHeight="1">
      <c r="A11">
        <v>6</v>
      </c>
      <c r="B11" s="13">
        <v>7919</v>
      </c>
      <c r="C11" s="15" t="s">
        <v>210</v>
      </c>
      <c r="D11" s="24" t="s">
        <v>211</v>
      </c>
      <c r="E11" s="14">
        <v>1</v>
      </c>
      <c r="F11" s="15" t="s">
        <v>212</v>
      </c>
      <c r="G11" s="14">
        <v>1</v>
      </c>
      <c r="H11" s="16">
        <v>3</v>
      </c>
      <c r="I11" s="16" t="s">
        <v>546</v>
      </c>
      <c r="J11" s="38">
        <v>0.6</v>
      </c>
      <c r="K11" s="17">
        <v>570</v>
      </c>
      <c r="L11" s="14">
        <v>1</v>
      </c>
      <c r="M11" s="16">
        <v>11</v>
      </c>
      <c r="N11" s="16" t="s">
        <v>544</v>
      </c>
      <c r="O11" s="17">
        <v>546</v>
      </c>
      <c r="P11" s="15">
        <v>1116</v>
      </c>
      <c r="Q11" s="15">
        <v>6</v>
      </c>
      <c r="R11" s="5"/>
    </row>
    <row r="12" spans="1:18" ht="16.5" customHeight="1">
      <c r="A12">
        <v>7</v>
      </c>
      <c r="B12" s="13">
        <v>388</v>
      </c>
      <c r="C12" s="15" t="s">
        <v>231</v>
      </c>
      <c r="D12" s="24" t="s">
        <v>232</v>
      </c>
      <c r="E12" s="14">
        <v>1</v>
      </c>
      <c r="F12" s="15" t="s">
        <v>82</v>
      </c>
      <c r="G12" s="14">
        <v>1</v>
      </c>
      <c r="H12" s="16">
        <v>13</v>
      </c>
      <c r="I12" s="16" t="s">
        <v>547</v>
      </c>
      <c r="J12" s="38">
        <v>-1.2</v>
      </c>
      <c r="K12" s="17">
        <v>535</v>
      </c>
      <c r="L12" s="14">
        <v>1</v>
      </c>
      <c r="M12" s="16">
        <v>7</v>
      </c>
      <c r="N12" s="16" t="s">
        <v>548</v>
      </c>
      <c r="O12" s="17">
        <v>500</v>
      </c>
      <c r="P12" s="15">
        <v>1035</v>
      </c>
      <c r="Q12" s="15">
        <v>7</v>
      </c>
      <c r="R12" s="5"/>
    </row>
    <row r="13" spans="1:18" ht="16.5" customHeight="1">
      <c r="A13">
        <v>8</v>
      </c>
      <c r="B13" s="13">
        <v>881</v>
      </c>
      <c r="C13" s="15" t="s">
        <v>215</v>
      </c>
      <c r="D13" s="24" t="s">
        <v>216</v>
      </c>
      <c r="E13" s="14">
        <v>2</v>
      </c>
      <c r="F13" s="15" t="s">
        <v>49</v>
      </c>
      <c r="G13" s="14">
        <v>1</v>
      </c>
      <c r="H13" s="16">
        <v>5</v>
      </c>
      <c r="I13" s="16" t="s">
        <v>549</v>
      </c>
      <c r="J13" s="38">
        <v>0.3</v>
      </c>
      <c r="K13" s="17">
        <v>514</v>
      </c>
      <c r="L13" s="14">
        <v>1</v>
      </c>
      <c r="M13" s="16">
        <v>13</v>
      </c>
      <c r="N13" s="16" t="s">
        <v>550</v>
      </c>
      <c r="O13" s="17">
        <v>361</v>
      </c>
      <c r="P13" s="15">
        <v>875</v>
      </c>
      <c r="Q13" s="15">
        <v>8</v>
      </c>
      <c r="R13" s="5"/>
    </row>
    <row r="14" spans="2:18" ht="16.5" customHeight="1">
      <c r="B14" s="13">
        <v>574</v>
      </c>
      <c r="C14" s="15" t="s">
        <v>208</v>
      </c>
      <c r="D14" s="24" t="s">
        <v>209</v>
      </c>
      <c r="E14" s="14">
        <v>1</v>
      </c>
      <c r="F14" s="15" t="s">
        <v>22</v>
      </c>
      <c r="G14" s="14">
        <v>1</v>
      </c>
      <c r="H14" s="16">
        <v>2</v>
      </c>
      <c r="I14" s="16" t="s">
        <v>551</v>
      </c>
      <c r="J14" s="38">
        <v>-0.5</v>
      </c>
      <c r="K14" s="17">
        <v>474</v>
      </c>
      <c r="L14" s="14">
        <v>1</v>
      </c>
      <c r="M14" s="16">
        <v>10</v>
      </c>
      <c r="N14" s="16" t="s">
        <v>550</v>
      </c>
      <c r="O14" s="17">
        <v>361</v>
      </c>
      <c r="P14" s="15">
        <v>835</v>
      </c>
      <c r="Q14" s="15">
        <v>9</v>
      </c>
      <c r="R14" s="5"/>
    </row>
    <row r="15" spans="2:18" ht="16.5" customHeight="1">
      <c r="B15" s="13">
        <v>247</v>
      </c>
      <c r="C15" s="15" t="s">
        <v>223</v>
      </c>
      <c r="D15" s="24" t="s">
        <v>224</v>
      </c>
      <c r="E15" s="14">
        <v>1</v>
      </c>
      <c r="F15" s="15" t="s">
        <v>19</v>
      </c>
      <c r="G15" s="14">
        <v>1</v>
      </c>
      <c r="H15" s="16">
        <v>9</v>
      </c>
      <c r="I15" s="16" t="s">
        <v>552</v>
      </c>
      <c r="J15" s="38">
        <v>-1.5</v>
      </c>
      <c r="K15" s="17">
        <v>394</v>
      </c>
      <c r="L15" s="14">
        <v>1</v>
      </c>
      <c r="M15" s="16">
        <v>3</v>
      </c>
      <c r="N15" s="16" t="s">
        <v>553</v>
      </c>
      <c r="O15" s="17">
        <v>315</v>
      </c>
      <c r="P15" s="15">
        <v>709</v>
      </c>
      <c r="Q15" s="15">
        <v>10</v>
      </c>
      <c r="R15" s="5"/>
    </row>
    <row r="16" spans="2:18" ht="16.5" customHeight="1">
      <c r="B16" s="13">
        <v>245</v>
      </c>
      <c r="C16" s="15" t="s">
        <v>229</v>
      </c>
      <c r="D16" s="24" t="s">
        <v>230</v>
      </c>
      <c r="E16" s="14">
        <v>1</v>
      </c>
      <c r="F16" s="15" t="s">
        <v>19</v>
      </c>
      <c r="G16" s="14">
        <v>1</v>
      </c>
      <c r="H16" s="16">
        <v>12</v>
      </c>
      <c r="I16" s="16" t="s">
        <v>552</v>
      </c>
      <c r="J16" s="38">
        <v>1.5</v>
      </c>
      <c r="K16" s="17">
        <v>394</v>
      </c>
      <c r="L16" s="14">
        <v>1</v>
      </c>
      <c r="M16" s="16">
        <v>6</v>
      </c>
      <c r="N16" s="16" t="s">
        <v>553</v>
      </c>
      <c r="O16" s="17">
        <v>315</v>
      </c>
      <c r="P16" s="15">
        <v>709</v>
      </c>
      <c r="Q16" s="15">
        <v>10</v>
      </c>
      <c r="R16" s="5"/>
    </row>
    <row r="17" spans="2:18" ht="16.5" customHeight="1">
      <c r="B17" s="13">
        <v>566</v>
      </c>
      <c r="C17" s="15" t="s">
        <v>227</v>
      </c>
      <c r="D17" s="24" t="s">
        <v>228</v>
      </c>
      <c r="E17" s="14">
        <v>1</v>
      </c>
      <c r="F17" s="15" t="s">
        <v>22</v>
      </c>
      <c r="G17" s="14">
        <v>1</v>
      </c>
      <c r="H17" s="16">
        <v>11</v>
      </c>
      <c r="I17" s="16" t="s">
        <v>554</v>
      </c>
      <c r="J17" s="38">
        <v>-0.4</v>
      </c>
      <c r="K17" s="17">
        <v>279</v>
      </c>
      <c r="L17" s="14">
        <v>1</v>
      </c>
      <c r="M17" s="16">
        <v>5</v>
      </c>
      <c r="N17" s="16" t="s">
        <v>550</v>
      </c>
      <c r="O17" s="17">
        <v>361</v>
      </c>
      <c r="P17" s="15">
        <v>640</v>
      </c>
      <c r="Q17" s="15">
        <v>12</v>
      </c>
      <c r="R17" s="5"/>
    </row>
    <row r="18" spans="2:18" ht="16.5" customHeight="1">
      <c r="B18" s="13">
        <v>571</v>
      </c>
      <c r="C18" s="15" t="s">
        <v>225</v>
      </c>
      <c r="D18" s="24" t="s">
        <v>226</v>
      </c>
      <c r="E18" s="14">
        <v>1</v>
      </c>
      <c r="F18" s="15" t="s">
        <v>22</v>
      </c>
      <c r="G18" s="14">
        <v>1</v>
      </c>
      <c r="H18" s="16">
        <v>10</v>
      </c>
      <c r="I18" s="16" t="s">
        <v>555</v>
      </c>
      <c r="J18" s="38">
        <v>-0.3</v>
      </c>
      <c r="K18" s="17">
        <v>478</v>
      </c>
      <c r="L18" s="14">
        <v>1</v>
      </c>
      <c r="M18" s="16">
        <v>4</v>
      </c>
      <c r="N18" s="16" t="s">
        <v>312</v>
      </c>
      <c r="O18" s="17" t="s">
        <v>312</v>
      </c>
      <c r="P18" s="15" t="s">
        <v>312</v>
      </c>
      <c r="Q18" s="15" t="s">
        <v>312</v>
      </c>
      <c r="R18" s="5"/>
    </row>
    <row r="19" spans="2:18" ht="16.5" customHeight="1">
      <c r="B19" s="13">
        <v>246</v>
      </c>
      <c r="C19" s="15" t="s">
        <v>213</v>
      </c>
      <c r="D19" s="24" t="s">
        <v>214</v>
      </c>
      <c r="E19" s="14">
        <v>1</v>
      </c>
      <c r="F19" s="15" t="s">
        <v>19</v>
      </c>
      <c r="G19" s="14">
        <v>1</v>
      </c>
      <c r="H19" s="16">
        <v>4</v>
      </c>
      <c r="I19" s="16" t="s">
        <v>556</v>
      </c>
      <c r="J19" s="38">
        <v>-0.2</v>
      </c>
      <c r="K19" s="17">
        <v>398</v>
      </c>
      <c r="L19" s="14">
        <v>1</v>
      </c>
      <c r="M19" s="16">
        <v>12</v>
      </c>
      <c r="N19" s="16" t="s">
        <v>312</v>
      </c>
      <c r="O19" s="17" t="s">
        <v>312</v>
      </c>
      <c r="P19" s="15" t="s">
        <v>312</v>
      </c>
      <c r="Q19" s="15" t="s">
        <v>312</v>
      </c>
      <c r="R19" s="5"/>
    </row>
    <row r="20" spans="2:18" ht="16.5" customHeight="1">
      <c r="B20" s="13"/>
      <c r="C20" s="15"/>
      <c r="D20" s="15"/>
      <c r="E20" s="15"/>
      <c r="F20" s="15"/>
      <c r="G20" s="15"/>
      <c r="H20" s="17"/>
      <c r="I20" s="17"/>
      <c r="J20" s="17"/>
      <c r="K20" s="17"/>
      <c r="L20" s="15"/>
      <c r="M20" s="17"/>
      <c r="N20" s="17"/>
      <c r="O20" s="17"/>
      <c r="P20" s="15"/>
      <c r="Q20" s="15"/>
      <c r="R20" s="5"/>
    </row>
    <row r="21" spans="2:17" ht="16.5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</sheetData>
  <sheetProtection/>
  <printOptions/>
  <pageMargins left="0.39370078740157477" right="0.39370078740157477" top="0.39370078740157477" bottom="0.39370078740157477" header="-21.06496062992126" footer="-0.401574803149606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0"/>
  <sheetViews>
    <sheetView zoomScaleSheetLayoutView="100" zoomScalePageLayoutView="0" workbookViewId="0" topLeftCell="A1">
      <selection activeCell="S6" sqref="S6"/>
    </sheetView>
  </sheetViews>
  <sheetFormatPr defaultColWidth="11.625" defaultRowHeight="18" customHeight="1"/>
  <cols>
    <col min="1" max="1" width="2.75390625" style="0" bestFit="1" customWidth="1"/>
    <col min="2" max="2" width="5.625" style="0" customWidth="1"/>
    <col min="3" max="3" width="13.875" style="0" customWidth="1"/>
    <col min="4" max="4" width="11.625" style="18" customWidth="1"/>
    <col min="5" max="5" width="4.625" style="1" customWidth="1"/>
    <col min="6" max="6" width="16.875" style="0" customWidth="1"/>
    <col min="7" max="8" width="3.625" style="1" customWidth="1"/>
    <col min="9" max="9" width="8.125" style="0" customWidth="1"/>
    <col min="10" max="10" width="6.125" style="0" customWidth="1"/>
    <col min="11" max="11" width="5.00390625" style="0" customWidth="1"/>
    <col min="12" max="13" width="3.625" style="0" customWidth="1"/>
    <col min="14" max="14" width="8.625" style="0" customWidth="1"/>
    <col min="15" max="15" width="6.75390625" style="0" bestFit="1" customWidth="1"/>
    <col min="16" max="16" width="5.00390625" style="0" customWidth="1"/>
    <col min="17" max="17" width="5.75390625" style="0" bestFit="1" customWidth="1"/>
    <col min="18" max="18" width="4.625" style="0" customWidth="1"/>
  </cols>
  <sheetData>
    <row r="1" spans="2:11" ht="22.5" customHeight="1">
      <c r="B1" s="2" t="s">
        <v>235</v>
      </c>
      <c r="C1" s="4"/>
      <c r="D1" s="20"/>
      <c r="E1" s="20"/>
      <c r="F1" s="3"/>
      <c r="G1" s="4"/>
      <c r="H1" s="3"/>
      <c r="I1" s="3"/>
      <c r="J1" s="4"/>
      <c r="K1" s="5"/>
    </row>
    <row r="2" spans="2:18" ht="16.5" customHeight="1">
      <c r="B2" s="4"/>
      <c r="C2" s="4"/>
      <c r="D2" s="20"/>
      <c r="E2" s="3"/>
      <c r="F2" s="4"/>
      <c r="G2" s="3"/>
      <c r="H2" s="3"/>
      <c r="I2" s="4"/>
      <c r="J2" s="4"/>
      <c r="R2" s="6" t="s">
        <v>236</v>
      </c>
    </row>
    <row r="3" spans="2:19" ht="12" customHeight="1">
      <c r="B3" s="7"/>
      <c r="C3" s="8"/>
      <c r="D3" s="21"/>
      <c r="E3" s="8"/>
      <c r="F3" s="8"/>
      <c r="G3" s="9"/>
      <c r="H3" s="4"/>
      <c r="I3" s="3" t="s">
        <v>203</v>
      </c>
      <c r="J3" s="3"/>
      <c r="K3" s="3"/>
      <c r="L3" s="8"/>
      <c r="M3" s="3"/>
      <c r="N3" s="3" t="s">
        <v>237</v>
      </c>
      <c r="O3" s="3"/>
      <c r="P3" s="3"/>
      <c r="Q3" s="8" t="s">
        <v>7</v>
      </c>
      <c r="R3" s="8"/>
      <c r="S3" s="10"/>
    </row>
    <row r="4" spans="2:19" ht="9" customHeight="1">
      <c r="B4" s="10" t="s">
        <v>3</v>
      </c>
      <c r="C4" s="11" t="s">
        <v>4</v>
      </c>
      <c r="D4" s="22"/>
      <c r="E4" s="11" t="s">
        <v>5</v>
      </c>
      <c r="F4" s="11" t="s">
        <v>6</v>
      </c>
      <c r="G4" s="11"/>
      <c r="I4" s="1"/>
      <c r="J4" s="1"/>
      <c r="K4" s="1"/>
      <c r="L4" s="11"/>
      <c r="M4" s="1"/>
      <c r="N4" s="1"/>
      <c r="O4" s="1"/>
      <c r="P4" s="1"/>
      <c r="Q4" s="11"/>
      <c r="R4" s="11"/>
      <c r="S4" s="10"/>
    </row>
    <row r="5" spans="2:19" ht="12">
      <c r="B5" s="10"/>
      <c r="C5" s="11"/>
      <c r="D5" s="22"/>
      <c r="E5" s="11"/>
      <c r="F5" s="11"/>
      <c r="G5" s="11" t="s">
        <v>8</v>
      </c>
      <c r="H5" s="1" t="s">
        <v>205</v>
      </c>
      <c r="I5" s="1" t="s">
        <v>10</v>
      </c>
      <c r="J5" s="1" t="s">
        <v>11</v>
      </c>
      <c r="K5" s="1" t="s">
        <v>12</v>
      </c>
      <c r="L5" s="11" t="s">
        <v>8</v>
      </c>
      <c r="M5" s="1" t="s">
        <v>205</v>
      </c>
      <c r="N5" s="1" t="s">
        <v>10</v>
      </c>
      <c r="O5" s="1" t="s">
        <v>11</v>
      </c>
      <c r="P5" s="1" t="s">
        <v>12</v>
      </c>
      <c r="Q5" s="11" t="s">
        <v>12</v>
      </c>
      <c r="R5" s="11" t="s">
        <v>13</v>
      </c>
      <c r="S5" s="10"/>
    </row>
    <row r="6" spans="1:19" ht="15" customHeight="1">
      <c r="A6">
        <v>1</v>
      </c>
      <c r="B6" s="13">
        <v>175</v>
      </c>
      <c r="C6" s="15" t="s">
        <v>238</v>
      </c>
      <c r="D6" s="24" t="s">
        <v>239</v>
      </c>
      <c r="E6" s="14">
        <v>1</v>
      </c>
      <c r="F6" s="15" t="s">
        <v>112</v>
      </c>
      <c r="G6" s="14">
        <v>1</v>
      </c>
      <c r="H6" s="16">
        <v>1</v>
      </c>
      <c r="I6" s="16" t="s">
        <v>557</v>
      </c>
      <c r="J6" s="38">
        <v>-0.4</v>
      </c>
      <c r="K6" s="17">
        <v>807</v>
      </c>
      <c r="L6" s="14">
        <v>1</v>
      </c>
      <c r="M6" s="17">
        <v>6</v>
      </c>
      <c r="N6" s="16" t="s">
        <v>558</v>
      </c>
      <c r="O6" s="38">
        <v>1.1</v>
      </c>
      <c r="P6" s="17">
        <v>890</v>
      </c>
      <c r="Q6" s="15">
        <v>1703</v>
      </c>
      <c r="R6" s="15">
        <v>1</v>
      </c>
      <c r="S6" s="5"/>
    </row>
    <row r="7" spans="1:19" ht="15" customHeight="1">
      <c r="A7">
        <v>2</v>
      </c>
      <c r="B7" s="13">
        <v>1018</v>
      </c>
      <c r="C7" s="15" t="s">
        <v>243</v>
      </c>
      <c r="D7" s="24" t="s">
        <v>244</v>
      </c>
      <c r="E7" s="14">
        <v>1</v>
      </c>
      <c r="F7" s="15" t="s">
        <v>245</v>
      </c>
      <c r="G7" s="14">
        <v>1</v>
      </c>
      <c r="H7" s="16">
        <v>4</v>
      </c>
      <c r="I7" s="16" t="s">
        <v>559</v>
      </c>
      <c r="J7" s="38">
        <v>1.3</v>
      </c>
      <c r="K7" s="17">
        <v>833</v>
      </c>
      <c r="L7" s="14">
        <v>1</v>
      </c>
      <c r="M7" s="17">
        <v>9</v>
      </c>
      <c r="N7" s="16" t="s">
        <v>560</v>
      </c>
      <c r="O7" s="38">
        <v>0.5</v>
      </c>
      <c r="P7" s="17">
        <v>846</v>
      </c>
      <c r="Q7" s="15">
        <v>1688</v>
      </c>
      <c r="R7" s="15">
        <v>2</v>
      </c>
      <c r="S7" s="5"/>
    </row>
    <row r="8" spans="1:19" ht="15" customHeight="1">
      <c r="A8">
        <v>3</v>
      </c>
      <c r="B8" s="13">
        <v>289</v>
      </c>
      <c r="C8" s="15" t="s">
        <v>240</v>
      </c>
      <c r="D8" s="24"/>
      <c r="E8" s="14">
        <v>1</v>
      </c>
      <c r="F8" s="15" t="s">
        <v>76</v>
      </c>
      <c r="G8" s="14">
        <v>1</v>
      </c>
      <c r="H8" s="16">
        <v>2</v>
      </c>
      <c r="I8" s="16" t="s">
        <v>561</v>
      </c>
      <c r="J8" s="38">
        <v>-0.4</v>
      </c>
      <c r="K8" s="17">
        <v>675</v>
      </c>
      <c r="L8" s="14">
        <v>1</v>
      </c>
      <c r="M8" s="17">
        <v>7</v>
      </c>
      <c r="N8" s="16" t="s">
        <v>562</v>
      </c>
      <c r="O8" s="38">
        <v>-1</v>
      </c>
      <c r="P8" s="17">
        <v>746</v>
      </c>
      <c r="Q8" s="15">
        <v>1428</v>
      </c>
      <c r="R8" s="15">
        <v>3</v>
      </c>
      <c r="S8" s="5"/>
    </row>
    <row r="9" spans="1:19" ht="15" customHeight="1">
      <c r="A9">
        <v>4</v>
      </c>
      <c r="B9" s="13">
        <v>64</v>
      </c>
      <c r="C9" s="15" t="s">
        <v>246</v>
      </c>
      <c r="D9" s="24"/>
      <c r="E9" s="14">
        <v>2</v>
      </c>
      <c r="F9" s="15" t="s">
        <v>76</v>
      </c>
      <c r="G9" s="14">
        <v>1</v>
      </c>
      <c r="H9" s="16">
        <v>5</v>
      </c>
      <c r="I9" s="16" t="s">
        <v>563</v>
      </c>
      <c r="J9" s="38">
        <v>0.5</v>
      </c>
      <c r="K9" s="17">
        <v>656</v>
      </c>
      <c r="L9" s="14">
        <v>1</v>
      </c>
      <c r="M9" s="17">
        <v>10</v>
      </c>
      <c r="N9" s="16" t="s">
        <v>564</v>
      </c>
      <c r="O9" s="38">
        <v>0</v>
      </c>
      <c r="P9" s="17">
        <v>718</v>
      </c>
      <c r="Q9" s="15">
        <v>1384</v>
      </c>
      <c r="R9" s="15">
        <v>4</v>
      </c>
      <c r="S9" s="5"/>
    </row>
    <row r="10" spans="1:19" ht="15" customHeight="1">
      <c r="A10">
        <v>5</v>
      </c>
      <c r="B10" s="13">
        <v>287</v>
      </c>
      <c r="C10" s="15" t="s">
        <v>253</v>
      </c>
      <c r="D10" s="15"/>
      <c r="E10" s="14">
        <v>1</v>
      </c>
      <c r="F10" s="15" t="s">
        <v>76</v>
      </c>
      <c r="G10" s="14">
        <v>1</v>
      </c>
      <c r="H10" s="16">
        <v>9</v>
      </c>
      <c r="I10" s="16" t="s">
        <v>565</v>
      </c>
      <c r="J10" s="38">
        <v>0.7</v>
      </c>
      <c r="K10" s="17">
        <v>610</v>
      </c>
      <c r="L10" s="14">
        <v>1</v>
      </c>
      <c r="M10" s="17">
        <v>2</v>
      </c>
      <c r="N10" s="16" t="s">
        <v>566</v>
      </c>
      <c r="O10" s="38">
        <v>-1.2</v>
      </c>
      <c r="P10" s="17">
        <v>684</v>
      </c>
      <c r="Q10" s="15">
        <v>1296</v>
      </c>
      <c r="R10" s="15">
        <v>5</v>
      </c>
      <c r="S10" s="5"/>
    </row>
    <row r="11" spans="1:19" ht="15" customHeight="1">
      <c r="A11">
        <v>6</v>
      </c>
      <c r="B11" s="13">
        <v>426</v>
      </c>
      <c r="C11" s="15" t="s">
        <v>254</v>
      </c>
      <c r="D11" s="24" t="s">
        <v>255</v>
      </c>
      <c r="E11" s="14">
        <v>1</v>
      </c>
      <c r="F11" s="15" t="s">
        <v>86</v>
      </c>
      <c r="G11" s="14">
        <v>1</v>
      </c>
      <c r="H11" s="16">
        <v>10</v>
      </c>
      <c r="I11" s="16" t="s">
        <v>567</v>
      </c>
      <c r="J11" s="38">
        <v>-0.7</v>
      </c>
      <c r="K11" s="17">
        <v>551</v>
      </c>
      <c r="L11" s="14">
        <v>1</v>
      </c>
      <c r="M11" s="17">
        <v>3</v>
      </c>
      <c r="N11" s="16" t="s">
        <v>568</v>
      </c>
      <c r="O11" s="38">
        <v>0.7</v>
      </c>
      <c r="P11" s="17">
        <v>605</v>
      </c>
      <c r="Q11" s="15">
        <v>1159</v>
      </c>
      <c r="R11" s="15">
        <v>6</v>
      </c>
      <c r="S11" s="5"/>
    </row>
    <row r="12" spans="1:19" ht="15" customHeight="1">
      <c r="A12">
        <v>7</v>
      </c>
      <c r="B12" s="13">
        <v>427</v>
      </c>
      <c r="C12" s="15" t="s">
        <v>258</v>
      </c>
      <c r="D12" s="24" t="s">
        <v>259</v>
      </c>
      <c r="E12" s="14">
        <v>1</v>
      </c>
      <c r="F12" s="15" t="s">
        <v>86</v>
      </c>
      <c r="G12" s="14">
        <v>1</v>
      </c>
      <c r="H12" s="16">
        <v>12</v>
      </c>
      <c r="I12" s="16" t="s">
        <v>569</v>
      </c>
      <c r="J12" s="38">
        <v>0.6</v>
      </c>
      <c r="K12" s="17">
        <v>545</v>
      </c>
      <c r="L12" s="14">
        <v>1</v>
      </c>
      <c r="M12" s="17">
        <v>5</v>
      </c>
      <c r="N12" s="16" t="s">
        <v>570</v>
      </c>
      <c r="O12" s="38">
        <v>0.3</v>
      </c>
      <c r="P12" s="17">
        <v>548</v>
      </c>
      <c r="Q12" s="15">
        <v>1098</v>
      </c>
      <c r="R12" s="15">
        <v>7</v>
      </c>
      <c r="S12" s="5"/>
    </row>
    <row r="13" spans="1:19" ht="15" customHeight="1">
      <c r="A13">
        <v>8</v>
      </c>
      <c r="B13" s="13">
        <v>290</v>
      </c>
      <c r="C13" s="15" t="s">
        <v>252</v>
      </c>
      <c r="D13" s="15"/>
      <c r="E13" s="14">
        <v>1</v>
      </c>
      <c r="F13" s="15" t="s">
        <v>76</v>
      </c>
      <c r="G13" s="14">
        <v>1</v>
      </c>
      <c r="H13" s="16">
        <v>8</v>
      </c>
      <c r="I13" s="16" t="s">
        <v>312</v>
      </c>
      <c r="J13" s="38" t="s">
        <v>312</v>
      </c>
      <c r="K13" s="17" t="s">
        <v>312</v>
      </c>
      <c r="L13" s="14">
        <v>1</v>
      </c>
      <c r="M13" s="17">
        <v>1</v>
      </c>
      <c r="N13" s="16" t="s">
        <v>312</v>
      </c>
      <c r="O13" s="38"/>
      <c r="P13" s="17" t="s">
        <v>312</v>
      </c>
      <c r="Q13" s="15" t="s">
        <v>312</v>
      </c>
      <c r="R13" s="15" t="s">
        <v>312</v>
      </c>
      <c r="S13" s="5"/>
    </row>
    <row r="14" spans="2:19" ht="15" customHeight="1">
      <c r="B14" s="13">
        <v>293</v>
      </c>
      <c r="C14" s="15" t="s">
        <v>256</v>
      </c>
      <c r="D14" s="24" t="s">
        <v>257</v>
      </c>
      <c r="E14" s="14">
        <v>1</v>
      </c>
      <c r="F14" s="15" t="s">
        <v>109</v>
      </c>
      <c r="G14" s="14">
        <v>1</v>
      </c>
      <c r="H14" s="16">
        <v>11</v>
      </c>
      <c r="I14" s="16" t="s">
        <v>571</v>
      </c>
      <c r="J14" s="38">
        <v>1.1</v>
      </c>
      <c r="K14" s="17">
        <v>614</v>
      </c>
      <c r="L14" s="14">
        <v>1</v>
      </c>
      <c r="M14" s="17">
        <v>4</v>
      </c>
      <c r="N14" s="16" t="s">
        <v>312</v>
      </c>
      <c r="O14" s="38"/>
      <c r="P14" s="17" t="s">
        <v>312</v>
      </c>
      <c r="Q14" s="15" t="s">
        <v>312</v>
      </c>
      <c r="R14" s="15" t="s">
        <v>312</v>
      </c>
      <c r="S14" s="5"/>
    </row>
    <row r="15" spans="2:19" ht="15" customHeight="1">
      <c r="B15" s="13">
        <v>408</v>
      </c>
      <c r="C15" s="15" t="s">
        <v>241</v>
      </c>
      <c r="D15" s="24" t="s">
        <v>242</v>
      </c>
      <c r="E15" s="14">
        <v>1</v>
      </c>
      <c r="F15" s="15" t="s">
        <v>71</v>
      </c>
      <c r="G15" s="14">
        <v>1</v>
      </c>
      <c r="H15" s="16">
        <v>3</v>
      </c>
      <c r="I15" s="16" t="s">
        <v>572</v>
      </c>
      <c r="J15" s="38">
        <v>0.3</v>
      </c>
      <c r="K15" s="17">
        <v>709</v>
      </c>
      <c r="L15" s="14">
        <v>1</v>
      </c>
      <c r="M15" s="17">
        <v>8</v>
      </c>
      <c r="N15" s="16" t="s">
        <v>312</v>
      </c>
      <c r="O15" s="38"/>
      <c r="P15" s="17" t="s">
        <v>312</v>
      </c>
      <c r="Q15" s="15" t="s">
        <v>312</v>
      </c>
      <c r="R15" s="15" t="s">
        <v>312</v>
      </c>
      <c r="S15" s="5"/>
    </row>
    <row r="16" spans="2:19" ht="15" customHeight="1">
      <c r="B16" s="13">
        <v>386</v>
      </c>
      <c r="C16" s="15" t="s">
        <v>247</v>
      </c>
      <c r="D16" s="24" t="s">
        <v>248</v>
      </c>
      <c r="E16" s="14">
        <v>2</v>
      </c>
      <c r="F16" s="15" t="s">
        <v>82</v>
      </c>
      <c r="G16" s="14">
        <v>1</v>
      </c>
      <c r="H16" s="16">
        <v>6</v>
      </c>
      <c r="I16" s="16" t="s">
        <v>312</v>
      </c>
      <c r="J16" s="38" t="s">
        <v>312</v>
      </c>
      <c r="K16" s="17" t="s">
        <v>312</v>
      </c>
      <c r="L16" s="14">
        <v>1</v>
      </c>
      <c r="M16" s="17">
        <v>11</v>
      </c>
      <c r="N16" s="16" t="s">
        <v>312</v>
      </c>
      <c r="O16" s="38"/>
      <c r="P16" s="17" t="s">
        <v>312</v>
      </c>
      <c r="Q16" s="15" t="s">
        <v>312</v>
      </c>
      <c r="R16" s="15" t="s">
        <v>312</v>
      </c>
      <c r="S16" s="5"/>
    </row>
    <row r="17" spans="2:19" ht="15" customHeight="1">
      <c r="B17" s="13">
        <v>183</v>
      </c>
      <c r="C17" s="15" t="s">
        <v>249</v>
      </c>
      <c r="D17" s="24" t="s">
        <v>250</v>
      </c>
      <c r="E17" s="14">
        <v>1</v>
      </c>
      <c r="F17" s="15" t="s">
        <v>251</v>
      </c>
      <c r="G17" s="14">
        <v>1</v>
      </c>
      <c r="H17" s="16">
        <v>7</v>
      </c>
      <c r="I17" s="16" t="s">
        <v>312</v>
      </c>
      <c r="J17" s="38" t="s">
        <v>312</v>
      </c>
      <c r="K17" s="17" t="s">
        <v>312</v>
      </c>
      <c r="L17" s="14">
        <v>1</v>
      </c>
      <c r="M17" s="17">
        <v>12</v>
      </c>
      <c r="N17" s="16" t="s">
        <v>312</v>
      </c>
      <c r="O17" s="38"/>
      <c r="P17" s="17" t="s">
        <v>312</v>
      </c>
      <c r="Q17" s="15" t="s">
        <v>312</v>
      </c>
      <c r="R17" s="15" t="s">
        <v>312</v>
      </c>
      <c r="S17" s="5"/>
    </row>
    <row r="18" spans="2:19" ht="15" customHeight="1">
      <c r="B18" s="13"/>
      <c r="C18" s="15"/>
      <c r="D18" s="15"/>
      <c r="E18" s="15"/>
      <c r="F18" s="15"/>
      <c r="G18" s="15"/>
      <c r="H18" s="17"/>
      <c r="I18" s="17"/>
      <c r="J18" s="17"/>
      <c r="K18" s="17"/>
      <c r="L18" s="14"/>
      <c r="M18" s="16"/>
      <c r="N18" s="17"/>
      <c r="O18" s="17"/>
      <c r="P18" s="17"/>
      <c r="Q18" s="15"/>
      <c r="R18" s="15"/>
      <c r="S18" s="5"/>
    </row>
    <row r="19" spans="2:18" ht="12">
      <c r="B19" s="4"/>
      <c r="C19" s="4"/>
      <c r="D19" s="4"/>
      <c r="E19" s="4"/>
      <c r="F19" s="4"/>
      <c r="G19" s="4"/>
      <c r="H19" s="4"/>
      <c r="I19" s="4"/>
      <c r="J19" s="4"/>
      <c r="K19" s="4"/>
      <c r="L19" s="3"/>
      <c r="M19" s="3"/>
      <c r="N19" s="4"/>
      <c r="O19" s="4"/>
      <c r="P19" s="4"/>
      <c r="Q19" s="4"/>
      <c r="R19" s="4"/>
    </row>
    <row r="20" spans="4:13" ht="12">
      <c r="D20"/>
      <c r="E20"/>
      <c r="G20"/>
      <c r="H20"/>
      <c r="L20" s="1"/>
      <c r="M20" s="1"/>
    </row>
  </sheetData>
  <sheetProtection/>
  <printOptions/>
  <pageMargins left="0.39370078740157477" right="0.39370078740157477" top="0.39370078740157477" bottom="0.39370078740157477" header="-21.06496062992126" footer="-0.401574803149606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4"/>
  <sheetViews>
    <sheetView zoomScaleSheetLayoutView="100" zoomScalePageLayoutView="0" workbookViewId="0" topLeftCell="A1">
      <selection activeCell="N2" sqref="N2"/>
    </sheetView>
  </sheetViews>
  <sheetFormatPr defaultColWidth="11.625" defaultRowHeight="17.25" customHeight="1"/>
  <cols>
    <col min="1" max="1" width="2.75390625" style="0" bestFit="1" customWidth="1"/>
    <col min="2" max="2" width="5.625" style="0" customWidth="1"/>
    <col min="3" max="3" width="13.875" style="0" customWidth="1"/>
    <col min="4" max="4" width="11.625" style="0" customWidth="1"/>
    <col min="5" max="5" width="4.625" style="1" customWidth="1"/>
    <col min="6" max="6" width="16.875" style="0" customWidth="1"/>
    <col min="7" max="8" width="3.625" style="1" customWidth="1"/>
    <col min="9" max="9" width="9.625" style="0" customWidth="1"/>
    <col min="10" max="10" width="6.25390625" style="0" customWidth="1"/>
    <col min="11" max="12" width="3.625" style="0" customWidth="1"/>
    <col min="13" max="13" width="9.625" style="0" customWidth="1"/>
    <col min="14" max="14" width="4.625" style="0" customWidth="1"/>
    <col min="15" max="15" width="7.00390625" style="0" customWidth="1"/>
    <col min="16" max="16" width="4.625" style="0" customWidth="1"/>
    <col min="17" max="17" width="7.00390625" style="0" customWidth="1"/>
  </cols>
  <sheetData>
    <row r="1" spans="2:9" ht="22.5" customHeight="1">
      <c r="B1" s="43" t="s">
        <v>323</v>
      </c>
      <c r="C1" s="4"/>
      <c r="D1" s="4"/>
      <c r="E1" s="3"/>
      <c r="F1" s="4"/>
      <c r="G1" s="3"/>
      <c r="H1" s="3"/>
      <c r="I1" s="5"/>
    </row>
    <row r="2" spans="2:16" ht="17.25" customHeight="1">
      <c r="B2" s="4"/>
      <c r="C2" s="4"/>
      <c r="D2" s="4"/>
      <c r="E2" s="3"/>
      <c r="F2" s="4"/>
      <c r="G2" s="3"/>
      <c r="H2" s="3"/>
      <c r="P2" s="6" t="s">
        <v>236</v>
      </c>
    </row>
    <row r="3" spans="2:17" ht="12" customHeight="1">
      <c r="B3" s="7"/>
      <c r="C3" s="8"/>
      <c r="D3" s="8"/>
      <c r="E3" s="8"/>
      <c r="F3" s="8"/>
      <c r="G3" s="9"/>
      <c r="H3" s="4"/>
      <c r="I3" s="3" t="s">
        <v>260</v>
      </c>
      <c r="J3" s="3"/>
      <c r="K3" s="8"/>
      <c r="L3" s="3"/>
      <c r="M3" s="3" t="s">
        <v>261</v>
      </c>
      <c r="N3" s="3"/>
      <c r="O3" s="8"/>
      <c r="P3" s="8"/>
      <c r="Q3" s="10"/>
    </row>
    <row r="4" spans="2:17" ht="8.25" customHeight="1">
      <c r="B4" s="10" t="s">
        <v>3</v>
      </c>
      <c r="C4" s="11" t="s">
        <v>4</v>
      </c>
      <c r="D4" s="11"/>
      <c r="E4" s="11" t="s">
        <v>5</v>
      </c>
      <c r="F4" s="11" t="s">
        <v>6</v>
      </c>
      <c r="G4" s="11"/>
      <c r="I4" s="1"/>
      <c r="J4" s="1"/>
      <c r="K4" s="11"/>
      <c r="L4" s="1"/>
      <c r="M4" s="1"/>
      <c r="N4" s="1"/>
      <c r="O4" s="11" t="s">
        <v>7</v>
      </c>
      <c r="P4" s="11"/>
      <c r="Q4" s="10"/>
    </row>
    <row r="5" spans="2:17" ht="12">
      <c r="B5" s="10"/>
      <c r="C5" s="11"/>
      <c r="D5" s="11"/>
      <c r="E5" s="11"/>
      <c r="F5" s="11"/>
      <c r="G5" s="11" t="s">
        <v>8</v>
      </c>
      <c r="H5" s="1" t="s">
        <v>205</v>
      </c>
      <c r="I5" s="1" t="s">
        <v>10</v>
      </c>
      <c r="J5" s="1" t="s">
        <v>12</v>
      </c>
      <c r="K5" s="11" t="s">
        <v>8</v>
      </c>
      <c r="L5" s="1" t="s">
        <v>205</v>
      </c>
      <c r="M5" s="1" t="s">
        <v>10</v>
      </c>
      <c r="N5" s="1" t="s">
        <v>12</v>
      </c>
      <c r="O5" s="11" t="s">
        <v>12</v>
      </c>
      <c r="P5" s="11" t="s">
        <v>13</v>
      </c>
      <c r="Q5" s="10"/>
    </row>
    <row r="6" spans="2:17" ht="15" customHeight="1">
      <c r="B6" s="13"/>
      <c r="C6" s="14" t="s">
        <v>262</v>
      </c>
      <c r="D6" s="15"/>
      <c r="E6" s="14"/>
      <c r="F6" s="15"/>
      <c r="G6" s="14"/>
      <c r="H6" s="16"/>
      <c r="I6" s="17"/>
      <c r="J6" s="17"/>
      <c r="K6" s="14"/>
      <c r="L6" s="17"/>
      <c r="M6" s="17"/>
      <c r="N6" s="17"/>
      <c r="O6" s="15"/>
      <c r="P6" s="15">
        <f>IF(O6="","",RANK(O6,$O$6:$O$18))</f>
      </c>
      <c r="Q6" s="5"/>
    </row>
    <row r="7" spans="1:17" ht="15" customHeight="1">
      <c r="A7">
        <v>1</v>
      </c>
      <c r="B7" s="13">
        <v>8501</v>
      </c>
      <c r="C7" s="15" t="s">
        <v>263</v>
      </c>
      <c r="D7" s="15" t="s">
        <v>264</v>
      </c>
      <c r="E7" s="14">
        <v>3</v>
      </c>
      <c r="F7" s="15" t="s">
        <v>212</v>
      </c>
      <c r="G7" s="14">
        <v>1</v>
      </c>
      <c r="H7" s="16">
        <v>1</v>
      </c>
      <c r="I7" s="16" t="s">
        <v>573</v>
      </c>
      <c r="J7" s="17">
        <v>559</v>
      </c>
      <c r="K7" s="14">
        <v>1</v>
      </c>
      <c r="L7" s="17">
        <v>1</v>
      </c>
      <c r="M7" s="16" t="s">
        <v>574</v>
      </c>
      <c r="N7" s="17">
        <v>418</v>
      </c>
      <c r="O7" s="15">
        <v>977</v>
      </c>
      <c r="P7" s="15">
        <v>1</v>
      </c>
      <c r="Q7" s="5"/>
    </row>
    <row r="8" spans="2:17" ht="15" customHeight="1">
      <c r="B8" s="13"/>
      <c r="C8" s="15" t="s">
        <v>265</v>
      </c>
      <c r="D8" s="15"/>
      <c r="E8" s="14"/>
      <c r="F8" s="15"/>
      <c r="G8" s="14"/>
      <c r="H8" s="16"/>
      <c r="I8" s="16" t="s">
        <v>312</v>
      </c>
      <c r="J8" s="17" t="s">
        <v>312</v>
      </c>
      <c r="K8" s="14"/>
      <c r="L8" s="17"/>
      <c r="M8" s="16" t="s">
        <v>312</v>
      </c>
      <c r="N8" s="17" t="s">
        <v>312</v>
      </c>
      <c r="O8" s="15" t="s">
        <v>312</v>
      </c>
      <c r="P8" s="15" t="s">
        <v>312</v>
      </c>
      <c r="Q8" s="5"/>
    </row>
    <row r="9" spans="1:17" ht="15" customHeight="1">
      <c r="A9">
        <v>1</v>
      </c>
      <c r="B9" s="13">
        <v>399</v>
      </c>
      <c r="C9" s="15" t="s">
        <v>279</v>
      </c>
      <c r="D9" s="15" t="s">
        <v>280</v>
      </c>
      <c r="E9" s="14">
        <v>2</v>
      </c>
      <c r="F9" s="15" t="s">
        <v>71</v>
      </c>
      <c r="G9" s="14">
        <v>1</v>
      </c>
      <c r="H9" s="16">
        <v>8</v>
      </c>
      <c r="I9" s="16" t="s">
        <v>575</v>
      </c>
      <c r="J9" s="17">
        <v>620</v>
      </c>
      <c r="K9" s="14">
        <v>1</v>
      </c>
      <c r="L9" s="17">
        <v>3</v>
      </c>
      <c r="M9" s="16" t="s">
        <v>576</v>
      </c>
      <c r="N9" s="17">
        <v>582</v>
      </c>
      <c r="O9" s="15">
        <v>1202</v>
      </c>
      <c r="P9" s="15">
        <v>1</v>
      </c>
      <c r="Q9" s="5"/>
    </row>
    <row r="10" spans="1:17" ht="15" customHeight="1">
      <c r="A10">
        <v>2</v>
      </c>
      <c r="B10" s="13">
        <v>420</v>
      </c>
      <c r="C10" s="15" t="s">
        <v>275</v>
      </c>
      <c r="D10" s="15" t="s">
        <v>276</v>
      </c>
      <c r="E10" s="14">
        <v>2</v>
      </c>
      <c r="F10" s="15" t="s">
        <v>277</v>
      </c>
      <c r="G10" s="14">
        <v>1</v>
      </c>
      <c r="H10" s="16">
        <v>6</v>
      </c>
      <c r="I10" s="16" t="s">
        <v>577</v>
      </c>
      <c r="J10" s="17">
        <v>471</v>
      </c>
      <c r="K10" s="14">
        <v>1</v>
      </c>
      <c r="L10" s="17">
        <v>10</v>
      </c>
      <c r="M10" s="16" t="s">
        <v>578</v>
      </c>
      <c r="N10" s="17">
        <v>492</v>
      </c>
      <c r="O10" s="15">
        <v>963</v>
      </c>
      <c r="P10" s="15">
        <v>2</v>
      </c>
      <c r="Q10" s="5"/>
    </row>
    <row r="11" spans="1:17" ht="15" customHeight="1">
      <c r="A11">
        <v>3</v>
      </c>
      <c r="B11" s="13">
        <v>122</v>
      </c>
      <c r="C11" s="15" t="s">
        <v>283</v>
      </c>
      <c r="D11" s="15" t="s">
        <v>284</v>
      </c>
      <c r="E11" s="14">
        <v>2</v>
      </c>
      <c r="F11" s="15" t="s">
        <v>285</v>
      </c>
      <c r="G11" s="14">
        <v>1</v>
      </c>
      <c r="H11" s="16">
        <v>10</v>
      </c>
      <c r="I11" s="16" t="s">
        <v>579</v>
      </c>
      <c r="J11" s="17">
        <v>468</v>
      </c>
      <c r="K11" s="14">
        <v>1</v>
      </c>
      <c r="L11" s="17">
        <v>5</v>
      </c>
      <c r="M11" s="16" t="s">
        <v>580</v>
      </c>
      <c r="N11" s="17">
        <v>359</v>
      </c>
      <c r="O11" s="15">
        <v>827</v>
      </c>
      <c r="P11" s="15">
        <v>3</v>
      </c>
      <c r="Q11" s="5"/>
    </row>
    <row r="12" spans="1:17" ht="15" customHeight="1">
      <c r="A12">
        <v>4</v>
      </c>
      <c r="B12" s="13">
        <v>295</v>
      </c>
      <c r="C12" s="15" t="s">
        <v>269</v>
      </c>
      <c r="D12" s="15" t="s">
        <v>270</v>
      </c>
      <c r="E12" s="14">
        <v>1</v>
      </c>
      <c r="F12" s="15" t="s">
        <v>109</v>
      </c>
      <c r="G12" s="14">
        <v>1</v>
      </c>
      <c r="H12" s="16">
        <v>3</v>
      </c>
      <c r="I12" s="16" t="s">
        <v>581</v>
      </c>
      <c r="J12" s="17">
        <v>422</v>
      </c>
      <c r="K12" s="14">
        <v>1</v>
      </c>
      <c r="L12" s="17">
        <v>7</v>
      </c>
      <c r="M12" s="16" t="s">
        <v>582</v>
      </c>
      <c r="N12" s="17">
        <v>391</v>
      </c>
      <c r="O12" s="15">
        <v>813</v>
      </c>
      <c r="P12" s="15">
        <v>4</v>
      </c>
      <c r="Q12" s="5"/>
    </row>
    <row r="13" spans="1:17" ht="15" customHeight="1">
      <c r="A13">
        <v>5</v>
      </c>
      <c r="B13" s="13">
        <v>423</v>
      </c>
      <c r="C13" s="15" t="s">
        <v>266</v>
      </c>
      <c r="D13" s="15" t="s">
        <v>267</v>
      </c>
      <c r="E13" s="14">
        <v>1</v>
      </c>
      <c r="F13" s="15" t="s">
        <v>268</v>
      </c>
      <c r="G13" s="14">
        <v>1</v>
      </c>
      <c r="H13" s="16">
        <v>2</v>
      </c>
      <c r="I13" s="16" t="s">
        <v>583</v>
      </c>
      <c r="J13" s="17">
        <v>443</v>
      </c>
      <c r="K13" s="14">
        <v>1</v>
      </c>
      <c r="L13" s="17">
        <v>6</v>
      </c>
      <c r="M13" s="16" t="s">
        <v>584</v>
      </c>
      <c r="N13" s="17">
        <v>335</v>
      </c>
      <c r="O13" s="15">
        <v>778</v>
      </c>
      <c r="P13" s="15">
        <v>5</v>
      </c>
      <c r="Q13" s="5"/>
    </row>
    <row r="14" spans="1:17" ht="15" customHeight="1">
      <c r="A14">
        <v>6</v>
      </c>
      <c r="B14" s="13">
        <v>403</v>
      </c>
      <c r="C14" s="15" t="s">
        <v>271</v>
      </c>
      <c r="D14" s="15" t="s">
        <v>272</v>
      </c>
      <c r="E14" s="14">
        <v>2</v>
      </c>
      <c r="F14" s="15" t="s">
        <v>71</v>
      </c>
      <c r="G14" s="14">
        <v>1</v>
      </c>
      <c r="H14" s="16">
        <v>4</v>
      </c>
      <c r="I14" s="16" t="s">
        <v>585</v>
      </c>
      <c r="J14" s="17">
        <v>309</v>
      </c>
      <c r="K14" s="14">
        <v>1</v>
      </c>
      <c r="L14" s="17">
        <v>8</v>
      </c>
      <c r="M14" s="16" t="s">
        <v>586</v>
      </c>
      <c r="N14" s="17">
        <v>417</v>
      </c>
      <c r="O14" s="15">
        <v>726</v>
      </c>
      <c r="P14" s="15">
        <v>6</v>
      </c>
      <c r="Q14" s="5"/>
    </row>
    <row r="15" spans="1:17" ht="15" customHeight="1">
      <c r="A15">
        <v>7</v>
      </c>
      <c r="B15" s="13">
        <v>415</v>
      </c>
      <c r="C15" s="15" t="s">
        <v>281</v>
      </c>
      <c r="D15" s="15" t="s">
        <v>282</v>
      </c>
      <c r="E15" s="14">
        <v>1</v>
      </c>
      <c r="F15" s="15" t="s">
        <v>71</v>
      </c>
      <c r="G15" s="14">
        <v>1</v>
      </c>
      <c r="H15" s="16">
        <v>9</v>
      </c>
      <c r="I15" s="16" t="s">
        <v>587</v>
      </c>
      <c r="J15" s="17">
        <v>385</v>
      </c>
      <c r="K15" s="14">
        <v>1</v>
      </c>
      <c r="L15" s="17">
        <v>4</v>
      </c>
      <c r="M15" s="16" t="s">
        <v>588</v>
      </c>
      <c r="N15" s="17">
        <v>324</v>
      </c>
      <c r="O15" s="15">
        <v>709</v>
      </c>
      <c r="P15" s="15">
        <v>7</v>
      </c>
      <c r="Q15" s="5"/>
    </row>
    <row r="16" spans="1:17" ht="15" customHeight="1">
      <c r="A16">
        <v>8</v>
      </c>
      <c r="B16" s="13">
        <v>282</v>
      </c>
      <c r="C16" s="15" t="s">
        <v>278</v>
      </c>
      <c r="D16" s="15"/>
      <c r="E16" s="14">
        <v>1</v>
      </c>
      <c r="F16" s="15" t="s">
        <v>76</v>
      </c>
      <c r="G16" s="14">
        <v>1</v>
      </c>
      <c r="H16" s="16">
        <v>7</v>
      </c>
      <c r="I16" s="16" t="s">
        <v>589</v>
      </c>
      <c r="J16" s="17">
        <v>316</v>
      </c>
      <c r="K16" s="14">
        <v>1</v>
      </c>
      <c r="L16" s="17">
        <v>2</v>
      </c>
      <c r="M16" s="16" t="s">
        <v>590</v>
      </c>
      <c r="N16" s="17">
        <v>262</v>
      </c>
      <c r="O16" s="15">
        <v>578</v>
      </c>
      <c r="P16" s="15">
        <v>8</v>
      </c>
      <c r="Q16" s="5"/>
    </row>
    <row r="17" spans="2:17" ht="15" customHeight="1">
      <c r="B17" s="13">
        <v>413</v>
      </c>
      <c r="C17" s="15" t="s">
        <v>273</v>
      </c>
      <c r="D17" s="15" t="s">
        <v>274</v>
      </c>
      <c r="E17" s="14">
        <v>1</v>
      </c>
      <c r="F17" s="15" t="s">
        <v>71</v>
      </c>
      <c r="G17" s="14">
        <v>1</v>
      </c>
      <c r="H17" s="16">
        <v>5</v>
      </c>
      <c r="I17" s="16" t="s">
        <v>591</v>
      </c>
      <c r="J17" s="17">
        <v>250</v>
      </c>
      <c r="K17" s="14">
        <v>1</v>
      </c>
      <c r="L17" s="17">
        <v>9</v>
      </c>
      <c r="M17" s="16" t="s">
        <v>592</v>
      </c>
      <c r="N17" s="17">
        <v>284</v>
      </c>
      <c r="O17" s="15">
        <v>534</v>
      </c>
      <c r="P17" s="15">
        <v>9</v>
      </c>
      <c r="Q17" s="5"/>
    </row>
    <row r="18" spans="2:17" ht="15" customHeight="1">
      <c r="B18" s="13"/>
      <c r="C18" s="15"/>
      <c r="D18" s="15"/>
      <c r="E18" s="15"/>
      <c r="F18" s="15"/>
      <c r="G18" s="15"/>
      <c r="H18" s="17"/>
      <c r="I18" s="17"/>
      <c r="J18" s="17"/>
      <c r="K18" s="14"/>
      <c r="L18" s="16"/>
      <c r="M18" s="17"/>
      <c r="N18" s="17"/>
      <c r="O18" s="15"/>
      <c r="P18" s="15"/>
      <c r="Q18" s="5"/>
    </row>
    <row r="19" spans="2:16" ht="12">
      <c r="B19" s="4"/>
      <c r="C19" s="4"/>
      <c r="D19" s="4"/>
      <c r="E19" s="4"/>
      <c r="F19" s="4"/>
      <c r="G19" s="4"/>
      <c r="H19" s="4"/>
      <c r="I19" s="4"/>
      <c r="J19" s="4"/>
      <c r="K19" s="4"/>
      <c r="L19" s="3"/>
      <c r="M19" s="4"/>
      <c r="N19" s="4"/>
      <c r="O19" s="4"/>
      <c r="P19" s="4"/>
    </row>
    <row r="20" spans="5:12" ht="12">
      <c r="E20"/>
      <c r="G20"/>
      <c r="H20"/>
      <c r="L20" s="1"/>
    </row>
    <row r="21" spans="5:12" ht="12">
      <c r="E21"/>
      <c r="G21"/>
      <c r="H21"/>
      <c r="L21" s="1"/>
    </row>
    <row r="22" spans="5:12" ht="12">
      <c r="E22"/>
      <c r="G22"/>
      <c r="H22"/>
      <c r="L22" s="1"/>
    </row>
    <row r="23" spans="5:12" ht="12">
      <c r="E23"/>
      <c r="G23"/>
      <c r="H23"/>
      <c r="L23" s="1"/>
    </row>
    <row r="24" spans="5:12" ht="12">
      <c r="E24"/>
      <c r="G24"/>
      <c r="H24"/>
      <c r="L24" s="1"/>
    </row>
  </sheetData>
  <sheetProtection/>
  <printOptions/>
  <pageMargins left="0.47244094488188976" right="0.47244094488188976" top="0.5905511811023622" bottom="0.5905511811023622" header="-21.06496062992126" footer="-0.401574803149606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2"/>
  <sheetViews>
    <sheetView zoomScaleSheetLayoutView="100" zoomScalePageLayoutView="0" workbookViewId="0" topLeftCell="A1">
      <selection activeCell="Q7" sqref="Q7"/>
    </sheetView>
  </sheetViews>
  <sheetFormatPr defaultColWidth="11.625" defaultRowHeight="17.25" customHeight="1"/>
  <cols>
    <col min="1" max="1" width="2.75390625" style="0" bestFit="1" customWidth="1"/>
    <col min="2" max="2" width="5.625" style="0" customWidth="1"/>
    <col min="3" max="3" width="13.875" style="0" customWidth="1"/>
    <col min="4" max="4" width="11.625" style="0" customWidth="1"/>
    <col min="5" max="5" width="4.625" style="1" customWidth="1"/>
    <col min="6" max="6" width="16.875" style="0" customWidth="1"/>
    <col min="7" max="8" width="3.625" style="1" customWidth="1"/>
    <col min="9" max="9" width="8.625" style="0" customWidth="1"/>
    <col min="10" max="10" width="5.625" style="0" customWidth="1"/>
    <col min="11" max="12" width="3.625" style="0" customWidth="1"/>
    <col min="13" max="13" width="8.625" style="0" customWidth="1"/>
    <col min="14" max="15" width="5.625" style="0" customWidth="1"/>
    <col min="16" max="16" width="4.625" style="0" customWidth="1"/>
    <col min="17" max="17" width="6.875" style="0" customWidth="1"/>
  </cols>
  <sheetData>
    <row r="1" spans="2:9" ht="22.5" customHeight="1">
      <c r="B1" s="43" t="s">
        <v>322</v>
      </c>
      <c r="C1" s="4"/>
      <c r="D1" s="4"/>
      <c r="E1" s="3"/>
      <c r="F1" s="4"/>
      <c r="G1" s="3"/>
      <c r="H1" s="3"/>
      <c r="I1" s="5"/>
    </row>
    <row r="2" spans="2:16" ht="17.25" customHeight="1">
      <c r="B2" s="4"/>
      <c r="C2" s="4"/>
      <c r="D2" s="4"/>
      <c r="E2" s="3"/>
      <c r="F2" s="4"/>
      <c r="G2" s="3"/>
      <c r="H2" s="3"/>
      <c r="P2" s="6" t="s">
        <v>236</v>
      </c>
    </row>
    <row r="3" spans="2:17" ht="12" customHeight="1">
      <c r="B3" s="7"/>
      <c r="C3" s="8"/>
      <c r="D3" s="8"/>
      <c r="E3" s="8"/>
      <c r="F3" s="8"/>
      <c r="G3" s="9"/>
      <c r="H3" s="4"/>
      <c r="I3" s="3" t="s">
        <v>286</v>
      </c>
      <c r="J3" s="3"/>
      <c r="K3" s="8"/>
      <c r="L3" s="3"/>
      <c r="M3" s="3" t="s">
        <v>287</v>
      </c>
      <c r="N3" s="3"/>
      <c r="O3" s="8"/>
      <c r="P3" s="8"/>
      <c r="Q3" s="10"/>
    </row>
    <row r="4" spans="2:17" ht="8.25" customHeight="1">
      <c r="B4" s="10" t="s">
        <v>3</v>
      </c>
      <c r="C4" s="11" t="s">
        <v>4</v>
      </c>
      <c r="D4" s="11"/>
      <c r="E4" s="11" t="s">
        <v>5</v>
      </c>
      <c r="F4" s="11" t="s">
        <v>6</v>
      </c>
      <c r="G4" s="11"/>
      <c r="I4" s="1"/>
      <c r="J4" s="1"/>
      <c r="K4" s="11"/>
      <c r="L4" s="1"/>
      <c r="M4" s="1"/>
      <c r="N4" s="1"/>
      <c r="O4" s="11" t="s">
        <v>7</v>
      </c>
      <c r="P4" s="11"/>
      <c r="Q4" s="10"/>
    </row>
    <row r="5" spans="2:17" ht="12">
      <c r="B5" s="10"/>
      <c r="C5" s="11"/>
      <c r="D5" s="11"/>
      <c r="E5" s="11"/>
      <c r="F5" s="11"/>
      <c r="G5" s="11" t="s">
        <v>8</v>
      </c>
      <c r="H5" s="1" t="s">
        <v>205</v>
      </c>
      <c r="I5" s="1" t="s">
        <v>10</v>
      </c>
      <c r="J5" s="1" t="s">
        <v>12</v>
      </c>
      <c r="K5" s="11" t="s">
        <v>8</v>
      </c>
      <c r="L5" s="1" t="s">
        <v>205</v>
      </c>
      <c r="M5" s="1" t="s">
        <v>10</v>
      </c>
      <c r="N5" s="1" t="s">
        <v>12</v>
      </c>
      <c r="O5" s="11" t="s">
        <v>12</v>
      </c>
      <c r="P5" s="11" t="s">
        <v>13</v>
      </c>
      <c r="Q5" s="10"/>
    </row>
    <row r="6" spans="2:17" ht="15" customHeight="1">
      <c r="B6" s="13"/>
      <c r="C6" s="14" t="s">
        <v>262</v>
      </c>
      <c r="D6" s="15"/>
      <c r="E6" s="14"/>
      <c r="F6" s="15"/>
      <c r="G6" s="14"/>
      <c r="H6" s="16"/>
      <c r="I6" s="17"/>
      <c r="J6" s="17"/>
      <c r="K6" s="15"/>
      <c r="L6" s="16"/>
      <c r="M6" s="17"/>
      <c r="N6" s="17"/>
      <c r="O6" s="15"/>
      <c r="P6" s="15">
        <f>IF(O6="","",RANK(O6,$O$6:$O$20))</f>
      </c>
      <c r="Q6" s="5"/>
    </row>
    <row r="7" spans="1:17" ht="15" customHeight="1">
      <c r="A7">
        <v>1</v>
      </c>
      <c r="B7" s="13">
        <v>1904</v>
      </c>
      <c r="C7" s="15" t="s">
        <v>288</v>
      </c>
      <c r="D7" s="15" t="s">
        <v>289</v>
      </c>
      <c r="E7" s="14">
        <v>2</v>
      </c>
      <c r="F7" s="15" t="s">
        <v>290</v>
      </c>
      <c r="G7" s="14">
        <v>1</v>
      </c>
      <c r="H7" s="16">
        <v>1</v>
      </c>
      <c r="I7" s="16" t="s">
        <v>593</v>
      </c>
      <c r="J7" s="17">
        <v>486</v>
      </c>
      <c r="K7" s="15">
        <v>1</v>
      </c>
      <c r="L7" s="16">
        <v>2</v>
      </c>
      <c r="M7" s="16" t="s">
        <v>594</v>
      </c>
      <c r="N7" s="17">
        <v>415</v>
      </c>
      <c r="O7" s="15">
        <v>901</v>
      </c>
      <c r="P7" s="15">
        <v>1</v>
      </c>
      <c r="Q7" s="5"/>
    </row>
    <row r="8" spans="1:17" ht="15" customHeight="1">
      <c r="A8">
        <v>2</v>
      </c>
      <c r="B8" s="13">
        <v>882</v>
      </c>
      <c r="C8" s="15" t="s">
        <v>291</v>
      </c>
      <c r="D8" s="15" t="s">
        <v>292</v>
      </c>
      <c r="E8" s="14">
        <v>1</v>
      </c>
      <c r="F8" s="15" t="s">
        <v>49</v>
      </c>
      <c r="G8" s="14">
        <v>1</v>
      </c>
      <c r="H8" s="16">
        <v>2</v>
      </c>
      <c r="I8" s="16" t="s">
        <v>595</v>
      </c>
      <c r="J8" s="17">
        <v>341</v>
      </c>
      <c r="K8" s="15">
        <v>1</v>
      </c>
      <c r="L8" s="16">
        <v>1</v>
      </c>
      <c r="M8" s="16" t="s">
        <v>596</v>
      </c>
      <c r="N8" s="17">
        <v>239</v>
      </c>
      <c r="O8" s="15">
        <v>580</v>
      </c>
      <c r="P8" s="15">
        <v>2</v>
      </c>
      <c r="Q8" s="5"/>
    </row>
    <row r="9" spans="2:17" ht="15" customHeight="1">
      <c r="B9" s="13"/>
      <c r="C9" s="15" t="s">
        <v>265</v>
      </c>
      <c r="D9" s="15"/>
      <c r="E9" s="15"/>
      <c r="F9" s="15"/>
      <c r="G9" s="15"/>
      <c r="H9" s="17"/>
      <c r="I9" s="16"/>
      <c r="J9" s="17"/>
      <c r="K9" s="15"/>
      <c r="L9" s="17"/>
      <c r="M9" s="16"/>
      <c r="N9" s="17"/>
      <c r="O9" s="15"/>
      <c r="P9" s="15"/>
      <c r="Q9" s="5"/>
    </row>
    <row r="10" spans="1:17" ht="15" customHeight="1">
      <c r="A10">
        <v>1</v>
      </c>
      <c r="B10" s="13">
        <v>399</v>
      </c>
      <c r="C10" s="15" t="s">
        <v>279</v>
      </c>
      <c r="D10" s="15" t="s">
        <v>280</v>
      </c>
      <c r="E10" s="14">
        <v>2</v>
      </c>
      <c r="F10" s="15" t="s">
        <v>71</v>
      </c>
      <c r="G10" s="14">
        <v>1</v>
      </c>
      <c r="H10" s="16">
        <v>4</v>
      </c>
      <c r="I10" s="16" t="s">
        <v>597</v>
      </c>
      <c r="J10" s="17">
        <v>618</v>
      </c>
      <c r="K10" s="15">
        <v>1</v>
      </c>
      <c r="L10" s="16">
        <v>9</v>
      </c>
      <c r="M10" s="16" t="s">
        <v>598</v>
      </c>
      <c r="N10" s="17">
        <v>829</v>
      </c>
      <c r="O10" s="15">
        <v>1447</v>
      </c>
      <c r="P10" s="15">
        <v>1</v>
      </c>
      <c r="Q10" s="5"/>
    </row>
    <row r="11" spans="1:17" ht="15" customHeight="1">
      <c r="A11">
        <v>2</v>
      </c>
      <c r="B11" s="13">
        <v>377</v>
      </c>
      <c r="C11" s="15" t="s">
        <v>300</v>
      </c>
      <c r="D11" s="15" t="s">
        <v>301</v>
      </c>
      <c r="E11" s="14">
        <v>1</v>
      </c>
      <c r="F11" s="15" t="s">
        <v>302</v>
      </c>
      <c r="G11" s="14">
        <v>1</v>
      </c>
      <c r="H11" s="16">
        <v>8</v>
      </c>
      <c r="I11" s="16" t="s">
        <v>599</v>
      </c>
      <c r="J11" s="17">
        <v>492</v>
      </c>
      <c r="K11" s="15">
        <v>1</v>
      </c>
      <c r="L11" s="16">
        <v>3</v>
      </c>
      <c r="M11" s="16" t="s">
        <v>600</v>
      </c>
      <c r="N11" s="17">
        <v>500</v>
      </c>
      <c r="O11" s="15">
        <v>992</v>
      </c>
      <c r="P11" s="15">
        <v>2</v>
      </c>
      <c r="Q11" s="5"/>
    </row>
    <row r="12" spans="1:17" ht="15" customHeight="1">
      <c r="A12">
        <v>3</v>
      </c>
      <c r="B12" s="13">
        <v>166</v>
      </c>
      <c r="C12" s="15" t="s">
        <v>295</v>
      </c>
      <c r="D12" s="15" t="s">
        <v>294</v>
      </c>
      <c r="E12" s="14">
        <v>2</v>
      </c>
      <c r="F12" s="15" t="s">
        <v>106</v>
      </c>
      <c r="G12" s="14">
        <v>1</v>
      </c>
      <c r="H12" s="16">
        <v>5</v>
      </c>
      <c r="I12" s="16" t="s">
        <v>601</v>
      </c>
      <c r="J12" s="17">
        <v>438</v>
      </c>
      <c r="K12" s="15">
        <v>1</v>
      </c>
      <c r="L12" s="16">
        <v>10</v>
      </c>
      <c r="M12" s="16" t="s">
        <v>602</v>
      </c>
      <c r="N12" s="17">
        <v>538</v>
      </c>
      <c r="O12" s="15">
        <v>976</v>
      </c>
      <c r="P12" s="15">
        <v>3</v>
      </c>
      <c r="Q12" s="5"/>
    </row>
    <row r="13" spans="1:17" ht="15" customHeight="1">
      <c r="A13">
        <v>4</v>
      </c>
      <c r="B13" s="13">
        <v>421</v>
      </c>
      <c r="C13" s="15" t="s">
        <v>303</v>
      </c>
      <c r="D13" s="15" t="s">
        <v>304</v>
      </c>
      <c r="E13" s="14">
        <v>2</v>
      </c>
      <c r="F13" s="15" t="s">
        <v>277</v>
      </c>
      <c r="G13" s="14">
        <v>1</v>
      </c>
      <c r="H13" s="16">
        <v>9</v>
      </c>
      <c r="I13" s="16" t="s">
        <v>603</v>
      </c>
      <c r="J13" s="17">
        <v>427</v>
      </c>
      <c r="K13" s="15">
        <v>1</v>
      </c>
      <c r="L13" s="16">
        <v>4</v>
      </c>
      <c r="M13" s="16" t="s">
        <v>604</v>
      </c>
      <c r="N13" s="17">
        <v>467</v>
      </c>
      <c r="O13" s="15">
        <v>894</v>
      </c>
      <c r="P13" s="15">
        <v>4</v>
      </c>
      <c r="Q13" s="5"/>
    </row>
    <row r="14" spans="1:17" ht="15" customHeight="1">
      <c r="A14">
        <v>5</v>
      </c>
      <c r="B14" s="13">
        <v>165</v>
      </c>
      <c r="C14" s="15" t="s">
        <v>298</v>
      </c>
      <c r="D14" s="15" t="s">
        <v>299</v>
      </c>
      <c r="E14" s="14">
        <v>2</v>
      </c>
      <c r="F14" s="15" t="s">
        <v>106</v>
      </c>
      <c r="G14" s="14">
        <v>1</v>
      </c>
      <c r="H14" s="16">
        <v>7</v>
      </c>
      <c r="I14" s="16" t="s">
        <v>605</v>
      </c>
      <c r="J14" s="17">
        <v>379</v>
      </c>
      <c r="K14" s="15">
        <v>1</v>
      </c>
      <c r="L14" s="16">
        <v>12</v>
      </c>
      <c r="M14" s="16" t="s">
        <v>606</v>
      </c>
      <c r="N14" s="17">
        <v>486</v>
      </c>
      <c r="O14" s="15">
        <v>865</v>
      </c>
      <c r="P14" s="15">
        <v>5</v>
      </c>
      <c r="Q14" s="5"/>
    </row>
    <row r="15" spans="1:17" ht="15" customHeight="1">
      <c r="A15">
        <v>6</v>
      </c>
      <c r="B15" s="13">
        <v>404</v>
      </c>
      <c r="C15" s="15" t="s">
        <v>307</v>
      </c>
      <c r="D15" s="15" t="s">
        <v>308</v>
      </c>
      <c r="E15" s="14">
        <v>2</v>
      </c>
      <c r="F15" s="15" t="s">
        <v>71</v>
      </c>
      <c r="G15" s="14">
        <v>1</v>
      </c>
      <c r="H15" s="16">
        <v>11</v>
      </c>
      <c r="I15" s="16" t="s">
        <v>607</v>
      </c>
      <c r="J15" s="17">
        <v>429</v>
      </c>
      <c r="K15" s="15">
        <v>1</v>
      </c>
      <c r="L15" s="16">
        <v>6</v>
      </c>
      <c r="M15" s="16" t="s">
        <v>608</v>
      </c>
      <c r="N15" s="17">
        <v>434</v>
      </c>
      <c r="O15" s="15">
        <v>863</v>
      </c>
      <c r="P15" s="15">
        <v>6</v>
      </c>
      <c r="Q15" s="5"/>
    </row>
    <row r="16" spans="1:17" ht="15" customHeight="1">
      <c r="A16">
        <v>7</v>
      </c>
      <c r="B16" s="13">
        <v>328</v>
      </c>
      <c r="C16" s="15" t="s">
        <v>305</v>
      </c>
      <c r="D16" s="15" t="s">
        <v>306</v>
      </c>
      <c r="E16" s="14">
        <v>2</v>
      </c>
      <c r="F16" s="15" t="s">
        <v>164</v>
      </c>
      <c r="G16" s="14">
        <v>1</v>
      </c>
      <c r="H16" s="16">
        <v>10</v>
      </c>
      <c r="I16" s="16" t="s">
        <v>609</v>
      </c>
      <c r="J16" s="17">
        <v>284</v>
      </c>
      <c r="K16" s="15">
        <v>1</v>
      </c>
      <c r="L16" s="16">
        <v>5</v>
      </c>
      <c r="M16" s="16" t="s">
        <v>610</v>
      </c>
      <c r="N16" s="17">
        <v>451</v>
      </c>
      <c r="O16" s="15">
        <v>735</v>
      </c>
      <c r="P16" s="15">
        <v>7</v>
      </c>
      <c r="Q16" s="5"/>
    </row>
    <row r="17" spans="1:17" ht="15" customHeight="1">
      <c r="A17">
        <v>8</v>
      </c>
      <c r="B17" s="13">
        <v>292</v>
      </c>
      <c r="C17" s="15" t="s">
        <v>309</v>
      </c>
      <c r="D17" s="15"/>
      <c r="E17" s="14">
        <v>1</v>
      </c>
      <c r="F17" s="15" t="s">
        <v>76</v>
      </c>
      <c r="G17" s="14">
        <v>1</v>
      </c>
      <c r="H17" s="16">
        <v>12</v>
      </c>
      <c r="I17" s="16" t="s">
        <v>611</v>
      </c>
      <c r="J17" s="17">
        <v>330</v>
      </c>
      <c r="K17" s="15">
        <v>1</v>
      </c>
      <c r="L17" s="16">
        <v>7</v>
      </c>
      <c r="M17" s="16" t="s">
        <v>612</v>
      </c>
      <c r="N17" s="17">
        <v>398</v>
      </c>
      <c r="O17" s="15">
        <v>728</v>
      </c>
      <c r="P17" s="15">
        <v>8</v>
      </c>
      <c r="Q17" s="5"/>
    </row>
    <row r="18" spans="2:17" ht="15" customHeight="1">
      <c r="B18" s="13">
        <v>294</v>
      </c>
      <c r="C18" s="15" t="s">
        <v>296</v>
      </c>
      <c r="D18" s="15" t="s">
        <v>297</v>
      </c>
      <c r="E18" s="14">
        <v>1</v>
      </c>
      <c r="F18" s="15" t="s">
        <v>109</v>
      </c>
      <c r="G18" s="14">
        <v>1</v>
      </c>
      <c r="H18" s="16">
        <v>6</v>
      </c>
      <c r="I18" s="16" t="s">
        <v>613</v>
      </c>
      <c r="J18" s="17">
        <v>357</v>
      </c>
      <c r="K18" s="15">
        <v>1</v>
      </c>
      <c r="L18" s="16">
        <v>11</v>
      </c>
      <c r="M18" s="16" t="s">
        <v>614</v>
      </c>
      <c r="N18" s="17">
        <v>300</v>
      </c>
      <c r="O18" s="15">
        <v>657</v>
      </c>
      <c r="P18" s="15">
        <v>9</v>
      </c>
      <c r="Q18" s="5"/>
    </row>
    <row r="19" spans="2:17" ht="15" customHeight="1">
      <c r="B19" s="13">
        <v>288</v>
      </c>
      <c r="C19" s="15" t="s">
        <v>293</v>
      </c>
      <c r="D19" s="15" t="s">
        <v>294</v>
      </c>
      <c r="E19" s="14">
        <v>1</v>
      </c>
      <c r="F19" s="15" t="s">
        <v>76</v>
      </c>
      <c r="G19" s="14">
        <v>1</v>
      </c>
      <c r="H19" s="16">
        <v>3</v>
      </c>
      <c r="I19" s="16" t="s">
        <v>312</v>
      </c>
      <c r="J19" s="17" t="s">
        <v>312</v>
      </c>
      <c r="K19" s="15">
        <v>1</v>
      </c>
      <c r="L19" s="16">
        <v>8</v>
      </c>
      <c r="M19" s="16" t="s">
        <v>312</v>
      </c>
      <c r="N19" s="17" t="s">
        <v>312</v>
      </c>
      <c r="O19" s="15" t="s">
        <v>312</v>
      </c>
      <c r="P19" s="15" t="s">
        <v>312</v>
      </c>
      <c r="Q19" s="5"/>
    </row>
    <row r="20" spans="2:17" ht="15" customHeight="1">
      <c r="B20" s="13"/>
      <c r="C20" s="15"/>
      <c r="D20" s="15"/>
      <c r="E20" s="15"/>
      <c r="F20" s="15"/>
      <c r="G20" s="15"/>
      <c r="H20" s="17"/>
      <c r="I20" s="17"/>
      <c r="J20" s="17"/>
      <c r="K20" s="14"/>
      <c r="L20" s="16"/>
      <c r="M20" s="17"/>
      <c r="N20" s="17"/>
      <c r="O20" s="15"/>
      <c r="P20" s="15">
        <f>IF(O20="","",RANK(O20,$O$6:$O$20))</f>
      </c>
      <c r="Q20" s="5"/>
    </row>
    <row r="21" spans="2:16" ht="12">
      <c r="B21" s="4"/>
      <c r="C21" s="4"/>
      <c r="D21" s="4"/>
      <c r="E21" s="4"/>
      <c r="F21" s="4"/>
      <c r="G21" s="4"/>
      <c r="H21" s="4"/>
      <c r="I21" s="4"/>
      <c r="J21" s="4"/>
      <c r="K21" s="3"/>
      <c r="L21" s="3"/>
      <c r="M21" s="4"/>
      <c r="N21" s="4"/>
      <c r="O21" s="4"/>
      <c r="P21" s="4"/>
    </row>
    <row r="22" spans="5:12" ht="12">
      <c r="E22"/>
      <c r="G22"/>
      <c r="H22"/>
      <c r="K22" s="1"/>
      <c r="L22" s="1"/>
    </row>
  </sheetData>
  <sheetProtection/>
  <printOptions/>
  <pageMargins left="0.47244094488188976" right="0.47244094488188976" top="0.5905511811023622" bottom="0.5905511811023622" header="-21.06496062992126" footer="5.54330708661417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F:\小松ﾌｪｽ\20\pro\14proF.jsd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</dc:creator>
  <cp:keywords/>
  <dc:description/>
  <cp:lastModifiedBy>user</cp:lastModifiedBy>
  <cp:lastPrinted>2020-10-18T07:11:31Z</cp:lastPrinted>
  <dcterms:created xsi:type="dcterms:W3CDTF">2020-10-10T13:01:11Z</dcterms:created>
  <dcterms:modified xsi:type="dcterms:W3CDTF">2020-10-19T12:26:54Z</dcterms:modified>
  <cp:category/>
  <cp:version/>
  <cp:contentType/>
  <cp:contentStatus/>
  <cp:revision>32</cp:revision>
</cp:coreProperties>
</file>