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記録用紙" sheetId="1" r:id="rId1"/>
    <sheet name="cond" sheetId="2" r:id="rId2"/>
    <sheet name="M-SSD" sheetId="3" r:id="rId3"/>
    <sheet name="M-ST" sheetId="4" r:id="rId4"/>
    <sheet name="M-MDD" sheetId="5" r:id="rId5"/>
    <sheet name="M-HD" sheetId="6" r:id="rId6"/>
    <sheet name="M-JD" sheetId="7" r:id="rId7"/>
    <sheet name="M-JT" sheetId="8" r:id="rId8"/>
    <sheet name="M-YTT" sheetId="9" r:id="rId9"/>
    <sheet name="M-JTT" sheetId="10" r:id="rId10"/>
    <sheet name="M-TT" sheetId="11" r:id="rId11"/>
    <sheet name="MR" sheetId="12" r:id="rId12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<sst xmlns="http://schemas.openxmlformats.org/spreadsheetml/2006/main" count="1202" uniqueCount="534">
  <si>
    <r>
      <rPr>
        <b/>
        <i/>
        <sz val="14.95"/>
        <rFont val="ＭＳ Ｐゴシック"/>
        <family val="3"/>
      </rPr>
      <t>第10回小松市陸上競技フェスティバル（混成競技）</t>
    </r>
  </si>
  <si>
    <r>
      <rPr>
        <i/>
        <sz val="14.95"/>
        <rFont val="ＭＳ Ｐゴシック"/>
        <family val="3"/>
      </rPr>
      <t>男子の部</t>
    </r>
  </si>
  <si>
    <t>種　　目</t>
  </si>
  <si>
    <t>位</t>
  </si>
  <si>
    <t>記　録</t>
  </si>
  <si>
    <t>氏　名</t>
  </si>
  <si>
    <t>所　属</t>
  </si>
  <si>
    <t>ｼｮｰﾄｽﾌﾟﾘﾝﾄD</t>
  </si>
  <si>
    <t>100m</t>
  </si>
  <si>
    <t>200m</t>
  </si>
  <si>
    <t>ｽﾌﾟﾘﾝﾄT</t>
  </si>
  <si>
    <t>400m</t>
  </si>
  <si>
    <t>ﾐﾄﾞﾙﾃﾞｨｽﾀﾝｽD</t>
  </si>
  <si>
    <t>800m</t>
  </si>
  <si>
    <t>1500m</t>
  </si>
  <si>
    <t>ﾊｰﾄﾞﾙD</t>
  </si>
  <si>
    <t>110mH</t>
  </si>
  <si>
    <t>400mH</t>
  </si>
  <si>
    <t>跳躍ﾃﾞｭｱｽﾛﾝ</t>
  </si>
  <si>
    <r>
      <rPr>
        <sz val="7.05"/>
        <rFont val="ＭＳ 明朝"/>
        <family val="1"/>
      </rPr>
      <t>福井</t>
    </r>
    <r>
      <rPr>
        <sz val="7.05"/>
        <rFont val="ＭＳ 明朝"/>
        <family val="1"/>
      </rPr>
      <t>・</t>
    </r>
    <r>
      <rPr>
        <sz val="7.05"/>
        <rFont val="ＭＳ 明朝"/>
        <family val="1"/>
      </rPr>
      <t>足</t>
    </r>
    <r>
      <rPr>
        <sz val="7.05"/>
        <rFont val="ＭＳ 明朝"/>
        <family val="1"/>
      </rPr>
      <t xml:space="preserve"> </t>
    </r>
    <r>
      <rPr>
        <sz val="7.05"/>
        <rFont val="ＭＳ 明朝"/>
        <family val="1"/>
      </rPr>
      <t>羽</t>
    </r>
    <r>
      <rPr>
        <sz val="7.05"/>
        <rFont val="ＭＳ 明朝"/>
        <family val="1"/>
      </rPr>
      <t xml:space="preserve"> </t>
    </r>
    <r>
      <rPr>
        <sz val="7.05"/>
        <rFont val="ＭＳ 明朝"/>
        <family val="1"/>
      </rPr>
      <t>中</t>
    </r>
  </si>
  <si>
    <t>LJ</t>
  </si>
  <si>
    <t>HJ</t>
  </si>
  <si>
    <t>跳躍ﾄﾗｲｱｽﾛﾝ</t>
  </si>
  <si>
    <t>TJ</t>
  </si>
  <si>
    <t>中学投擲TR</t>
  </si>
  <si>
    <t>SP</t>
  </si>
  <si>
    <t>DT</t>
  </si>
  <si>
    <t>JV</t>
  </si>
  <si>
    <t>投擲高校TR</t>
  </si>
  <si>
    <t>JT</t>
  </si>
  <si>
    <t>投擲ﾄﾗｲｱｽﾛﾝ</t>
  </si>
  <si>
    <t>ﾒﾄﾞﾚｰﾘﾚｰ</t>
  </si>
  <si>
    <t>GR:大会記録</t>
  </si>
  <si>
    <r>
      <rPr>
        <i/>
        <u val="double"/>
        <sz val="13.45"/>
        <rFont val="ＭＳ ゴシック"/>
        <family val="3"/>
      </rPr>
      <t>陸 上 競 技 会 成 績 表</t>
    </r>
  </si>
  <si>
    <t>時　刻</t>
  </si>
  <si>
    <t>気　温</t>
  </si>
  <si>
    <t>湿　度</t>
  </si>
  <si>
    <t>風　向</t>
  </si>
  <si>
    <t>風　速</t>
  </si>
  <si>
    <t>天　候</t>
  </si>
  <si>
    <t>記録主任</t>
  </si>
  <si>
    <t>競技会名</t>
  </si>
  <si>
    <r>
      <rPr>
        <sz val="10.95"/>
        <rFont val="ＭＳ ゴシック"/>
        <family val="3"/>
      </rPr>
      <t>第10回小松市陸上競技フェスティバル</t>
    </r>
  </si>
  <si>
    <r>
      <rPr>
        <sz val="11.95"/>
        <rFont val="ＭＳ ゴシック"/>
        <family val="3"/>
      </rPr>
      <t>小松運動公園末広</t>
    </r>
  </si>
  <si>
    <t>陸上競技場</t>
  </si>
  <si>
    <t>氏　　名</t>
  </si>
  <si>
    <r>
      <rPr>
        <sz val="13.45"/>
        <rFont val="ＭＳ ゴシック"/>
        <family val="3"/>
      </rPr>
      <t>中　　秀司</t>
    </r>
  </si>
  <si>
    <r>
      <rPr>
        <sz val="10.45"/>
        <rFont val="JustUnitMarkG"/>
        <family val="0"/>
      </rPr>
      <t>,</t>
    </r>
  </si>
  <si>
    <t xml:space="preserve"> 9:00</t>
  </si>
  <si>
    <t>30.0℃</t>
  </si>
  <si>
    <t>59％</t>
  </si>
  <si>
    <t>南</t>
  </si>
  <si>
    <t>0.9m/s</t>
  </si>
  <si>
    <t>晴</t>
  </si>
  <si>
    <t>IR:石川県記録　IHR:県高校記録　IJR:県中学記録</t>
  </si>
  <si>
    <r>
      <rPr>
        <u val="single"/>
        <sz val="10.45"/>
        <rFont val="ＭＳ ゴシック"/>
        <family val="3"/>
      </rPr>
      <t>平成２８年１０月２日（　日曜日）</t>
    </r>
  </si>
  <si>
    <t>10:00</t>
  </si>
  <si>
    <t>29.0℃</t>
  </si>
  <si>
    <t>71％</t>
  </si>
  <si>
    <t>北</t>
  </si>
  <si>
    <t>2.0m/s</t>
  </si>
  <si>
    <t>総務氏名</t>
  </si>
  <si>
    <r>
      <rPr>
        <sz val="13.45"/>
        <rFont val="ＭＳ ゴシック"/>
        <family val="3"/>
      </rPr>
      <t>多井　英一</t>
    </r>
  </si>
  <si>
    <t>11:00</t>
  </si>
  <si>
    <t>58％</t>
  </si>
  <si>
    <t>2.1m/s</t>
  </si>
  <si>
    <r>
      <rPr>
        <u val="single"/>
        <sz val="10.45"/>
        <rFont val="ＭＳ ゴシック"/>
        <family val="3"/>
      </rPr>
      <t>平成　　年　　月　　日（　　曜日）</t>
    </r>
  </si>
  <si>
    <t>12:00</t>
  </si>
  <si>
    <t>64％</t>
  </si>
  <si>
    <t>1.4m/s</t>
  </si>
  <si>
    <t>審判長氏名</t>
  </si>
  <si>
    <r>
      <rPr>
        <sz val="13.45"/>
        <rFont val="ＭＳ ゴシック"/>
        <family val="3"/>
      </rPr>
      <t>西野　正純</t>
    </r>
  </si>
  <si>
    <t>13:00</t>
  </si>
  <si>
    <t>0.6m/s</t>
  </si>
  <si>
    <t>14:00</t>
  </si>
  <si>
    <t>1.1m/s</t>
  </si>
  <si>
    <t>主催者名</t>
  </si>
  <si>
    <r>
      <rPr>
        <sz val="10.8"/>
        <rFont val="ＭＳ ゴシック"/>
        <family val="3"/>
      </rPr>
      <t>小松市陸上競技協会</t>
    </r>
  </si>
  <si>
    <t>15:00</t>
  </si>
  <si>
    <t>27.0℃</t>
  </si>
  <si>
    <t>70％</t>
  </si>
  <si>
    <t>1.5m/s</t>
  </si>
  <si>
    <t>16:00</t>
  </si>
  <si>
    <t>1.8m/s</t>
  </si>
  <si>
    <r>
      <rPr>
        <i/>
        <sz val="9.6"/>
        <rFont val="ＭＳ ゴシック"/>
        <family val="3"/>
      </rPr>
      <t>中学男子ショートスプリントデュアスロン</t>
    </r>
  </si>
  <si>
    <t>大会記録　1493点(11.49-23,37)　管野　大輔(石川･丸内中)　2010</t>
  </si>
  <si>
    <t>１００ｍ</t>
  </si>
  <si>
    <t>２００ｍ</t>
  </si>
  <si>
    <t>No.</t>
  </si>
  <si>
    <t>氏名</t>
  </si>
  <si>
    <t>学年</t>
  </si>
  <si>
    <t>所属</t>
  </si>
  <si>
    <t>合計</t>
  </si>
  <si>
    <t>組</t>
  </si>
  <si>
    <t>ﾚｰﾝ</t>
  </si>
  <si>
    <t>記録</t>
  </si>
  <si>
    <t>風力</t>
  </si>
  <si>
    <t>得点</t>
  </si>
  <si>
    <t>順位</t>
  </si>
  <si>
    <t>徳田　　風人</t>
  </si>
  <si>
    <t>石川･松 陽 中</t>
  </si>
  <si>
    <t>竹田　　稜立</t>
  </si>
  <si>
    <t>石川･高尾台中</t>
  </si>
  <si>
    <t>﨑野　　　空</t>
  </si>
  <si>
    <t>石川･芦 城 中</t>
  </si>
  <si>
    <t>川辺　　翔太</t>
  </si>
  <si>
    <t>石川･板 津 中</t>
  </si>
  <si>
    <t>島野　　新士</t>
  </si>
  <si>
    <t>山口　　玲樹</t>
  </si>
  <si>
    <t>井村　健太郎</t>
  </si>
  <si>
    <t>田村　　　樹</t>
  </si>
  <si>
    <t>福井･福井ﾃﾞｨｽﾎﾟﾙﾃ</t>
  </si>
  <si>
    <t>曽我　　伊織</t>
  </si>
  <si>
    <t>新井　　椋太</t>
  </si>
  <si>
    <t>松永　　宗弥</t>
  </si>
  <si>
    <t>石川･野 田 中</t>
  </si>
  <si>
    <t>郷原　きよし</t>
  </si>
  <si>
    <t>荒木　　粋漢</t>
  </si>
  <si>
    <t>石川･丸 内 中</t>
  </si>
  <si>
    <t>東出　　頼樹</t>
  </si>
  <si>
    <t>笹山　　剛志</t>
  </si>
  <si>
    <t>長清　　圭吾</t>
  </si>
  <si>
    <t>北　　　隆生</t>
  </si>
  <si>
    <t>表　　　晃希</t>
  </si>
  <si>
    <t>下出　　嵐士</t>
  </si>
  <si>
    <t>池越　　紫苑</t>
  </si>
  <si>
    <t>熊谷　　航輔</t>
  </si>
  <si>
    <t>東　　　洸介</t>
  </si>
  <si>
    <t>高野　　晃樹</t>
  </si>
  <si>
    <t>松野　　　舜</t>
  </si>
  <si>
    <t>福井･AWARA陸上C</t>
  </si>
  <si>
    <t>川西　　　龍</t>
  </si>
  <si>
    <t>藤田　　恒晟</t>
  </si>
  <si>
    <t>安井　　陸人</t>
  </si>
  <si>
    <t>西田　　淳平</t>
  </si>
  <si>
    <t>林　　　峻佑</t>
  </si>
  <si>
    <t>清水　　皓太</t>
  </si>
  <si>
    <t>西野　佑一朗</t>
  </si>
  <si>
    <t>DNS</t>
  </si>
  <si>
    <t>水口　　勇也</t>
  </si>
  <si>
    <t>石川･南 部 中</t>
  </si>
  <si>
    <t>金原　　暢紀</t>
  </si>
  <si>
    <t>吉田　　和範</t>
  </si>
  <si>
    <t>中田　　頼那</t>
  </si>
  <si>
    <t>竹村　　綾恭</t>
  </si>
  <si>
    <t>丸次　　健太</t>
  </si>
  <si>
    <t>石川･松 東 中</t>
  </si>
  <si>
    <t>作田　　旭翔</t>
  </si>
  <si>
    <r>
      <rPr>
        <i/>
        <sz val="9"/>
        <rFont val="ＭＳ ゴシック"/>
        <family val="3"/>
      </rPr>
      <t>男子スプリントトライアスロン</t>
    </r>
  </si>
  <si>
    <t>大会記録　2803点(10.98-21.82-48.67)　西村　定喜(石川･星稜高)　2011</t>
  </si>
  <si>
    <t>４００ｍ</t>
  </si>
  <si>
    <t>澤田　　雄太</t>
  </si>
  <si>
    <t>石川･角間TFC</t>
  </si>
  <si>
    <t>不破　　光策</t>
  </si>
  <si>
    <t>富山･富 山 大</t>
  </si>
  <si>
    <t>白垣　光輝也</t>
  </si>
  <si>
    <t>石川･小松工高</t>
  </si>
  <si>
    <t>安田　　知主</t>
  </si>
  <si>
    <t>石川･金沢工大</t>
  </si>
  <si>
    <t>千歩　　　岳</t>
  </si>
  <si>
    <t>浦田　　勝博</t>
  </si>
  <si>
    <t>富山･TOYAMA FOKUS</t>
  </si>
  <si>
    <t>伊藤　　隼平</t>
  </si>
  <si>
    <t>三階　　裕斗</t>
  </si>
  <si>
    <t>永井　　大貴</t>
  </si>
  <si>
    <t>福井･愛知大</t>
  </si>
  <si>
    <t>村中　　　翔</t>
  </si>
  <si>
    <t>石川･金沢ＡＣ</t>
  </si>
  <si>
    <t>山口　　成琉</t>
  </si>
  <si>
    <t>石川･寺 井 高</t>
  </si>
  <si>
    <t>水上　　恭輔</t>
  </si>
  <si>
    <r>
      <rPr>
        <sz val="10"/>
        <rFont val="ＭＳ 明朝"/>
        <family val="1"/>
      </rPr>
      <t>石川･小松工高</t>
    </r>
  </si>
  <si>
    <t>武田　　遼真</t>
  </si>
  <si>
    <t>石川･大聖寺高</t>
  </si>
  <si>
    <t>吉本　　　亮</t>
  </si>
  <si>
    <t>石川･金沢伏見高</t>
  </si>
  <si>
    <t>大谷内　　陸</t>
  </si>
  <si>
    <t>石川･翠 星 高</t>
  </si>
  <si>
    <t>杉本　　　涼</t>
  </si>
  <si>
    <t>石川･金沢西高</t>
  </si>
  <si>
    <t>表　　　一輝</t>
  </si>
  <si>
    <t>M2</t>
  </si>
  <si>
    <t>石川･電気通信大</t>
  </si>
  <si>
    <t>金子　　真生</t>
  </si>
  <si>
    <r>
      <rPr>
        <sz val="10"/>
        <rFont val="ＭＳ 明朝"/>
        <family val="1"/>
      </rPr>
      <t>石川･小 松 高</t>
    </r>
  </si>
  <si>
    <t>團　　　翔也</t>
  </si>
  <si>
    <t>石川･辰巳丘高</t>
  </si>
  <si>
    <t>高僧　　政輝</t>
  </si>
  <si>
    <t>島﨑　　俊平</t>
  </si>
  <si>
    <t>石川･石川高専</t>
  </si>
  <si>
    <t>本田　　祐也</t>
  </si>
  <si>
    <t>辻　　　大智</t>
  </si>
  <si>
    <t>岡野　　友輝</t>
  </si>
  <si>
    <t>出口　　理希</t>
  </si>
  <si>
    <t>三浦　　稔生</t>
  </si>
  <si>
    <t>石川･小 松 高</t>
  </si>
  <si>
    <t>小山　　　翔</t>
  </si>
  <si>
    <t>胡麻　　洸希</t>
  </si>
  <si>
    <t>福井･高 志 高</t>
  </si>
  <si>
    <t>山㟢　　公輔</t>
  </si>
  <si>
    <t>奥山　　竜生</t>
  </si>
  <si>
    <t>川熊　　　悟</t>
  </si>
  <si>
    <t>愛知･愛知陸協</t>
  </si>
  <si>
    <t>新敷　　侑平</t>
  </si>
  <si>
    <t>富山･富山中部高</t>
  </si>
  <si>
    <t>澤本　　和樹</t>
  </si>
  <si>
    <t>鷹栖　　由和</t>
  </si>
  <si>
    <t>太田　　翔太</t>
  </si>
  <si>
    <t>石川･小松市立高</t>
  </si>
  <si>
    <t>能村　飛雄河</t>
  </si>
  <si>
    <t>結城　　直人</t>
  </si>
  <si>
    <t>横山　　礼旺</t>
  </si>
  <si>
    <t>1:02.33</t>
  </si>
  <si>
    <t>松田　　拓也</t>
  </si>
  <si>
    <t>桑名　　勇汰</t>
  </si>
  <si>
    <t>鶴久　　隼也</t>
  </si>
  <si>
    <t>中島　　陸人</t>
  </si>
  <si>
    <t>1:01.45</t>
  </si>
  <si>
    <t>渡部　　裕介</t>
  </si>
  <si>
    <t>1:01.39</t>
  </si>
  <si>
    <t>鳴瀬　　祐大</t>
  </si>
  <si>
    <t>金剛　　梓吹</t>
  </si>
  <si>
    <t>石川･鶴 来 高</t>
  </si>
  <si>
    <t>1:04.49</t>
  </si>
  <si>
    <t>瀬川　　怜羽</t>
  </si>
  <si>
    <t>1:02.83</t>
  </si>
  <si>
    <t>竹田　　直樹</t>
  </si>
  <si>
    <t>1:03.19</t>
  </si>
  <si>
    <t>長村　　　弥</t>
  </si>
  <si>
    <t>DNF</t>
  </si>
  <si>
    <t>小川　　恭輔</t>
  </si>
  <si>
    <t>鶴見　　信貴</t>
  </si>
  <si>
    <t>免田　　隆宏</t>
  </si>
  <si>
    <t>山岸　　忠雄</t>
  </si>
  <si>
    <t>谷口　　　岳</t>
  </si>
  <si>
    <t>佐野　　　萌</t>
  </si>
  <si>
    <t>塚本　　翔大</t>
  </si>
  <si>
    <r>
      <rPr>
        <i/>
        <sz val="9.6"/>
        <rFont val="ＭＳ ゴシック"/>
        <family val="3"/>
      </rPr>
      <t>男子ミドルディスタンスデュアスロン</t>
    </r>
  </si>
  <si>
    <t>大会記録　1678点(1.54.55-4.07.10)　松下　真規(新潟･ｱﾙﾋﾞﾚｯｸｽRC)　2006</t>
  </si>
  <si>
    <t>８００ｍ</t>
  </si>
  <si>
    <t>１５００ｍ</t>
  </si>
  <si>
    <t>合計得点</t>
  </si>
  <si>
    <t>大村　　　舜</t>
  </si>
  <si>
    <t xml:space="preserve">M1  </t>
  </si>
  <si>
    <t>2:00.62</t>
  </si>
  <si>
    <t>4:12.05</t>
  </si>
  <si>
    <t>鈴木　　浩臣</t>
  </si>
  <si>
    <t>石川･輪島ﾏﾘﾝCL</t>
  </si>
  <si>
    <t>1:58.28</t>
  </si>
  <si>
    <t>4:19.80</t>
  </si>
  <si>
    <t>吉本　　智貴</t>
  </si>
  <si>
    <t>石川･金 沢 大</t>
  </si>
  <si>
    <t>2:00.15</t>
  </si>
  <si>
    <t>4:16.07</t>
  </si>
  <si>
    <t>小竹　　　徹</t>
  </si>
  <si>
    <t>2:03.23</t>
  </si>
  <si>
    <t>4:20.18</t>
  </si>
  <si>
    <t>糸賀　　巧磨</t>
  </si>
  <si>
    <t>島根･金沢工大</t>
  </si>
  <si>
    <t>2:08.76</t>
  </si>
  <si>
    <t>4:28.89</t>
  </si>
  <si>
    <t>丹保　総一郎</t>
  </si>
  <si>
    <t>2:13.51</t>
  </si>
  <si>
    <t>4:25.60</t>
  </si>
  <si>
    <t>角　　　凌太</t>
  </si>
  <si>
    <t>2:07.67</t>
  </si>
  <si>
    <t>4:38.17</t>
  </si>
  <si>
    <t>吉多　　　涼</t>
  </si>
  <si>
    <t>2:14.60</t>
  </si>
  <si>
    <t>4:38.90</t>
  </si>
  <si>
    <t>倉田　　吏功</t>
  </si>
  <si>
    <t>2:15.75</t>
  </si>
  <si>
    <t>4:41.65</t>
  </si>
  <si>
    <t>倉井　　壱星</t>
  </si>
  <si>
    <t>2:16.36</t>
  </si>
  <si>
    <t>4:42.66</t>
  </si>
  <si>
    <t>馳川　　史章</t>
  </si>
  <si>
    <t>2:17.02</t>
  </si>
  <si>
    <t>4:45.37</t>
  </si>
  <si>
    <t>山田　　拓耶</t>
  </si>
  <si>
    <t>2:14.91</t>
  </si>
  <si>
    <t>4:57.45</t>
  </si>
  <si>
    <t>吉村　　笙汰</t>
  </si>
  <si>
    <t>2:19.72</t>
  </si>
  <si>
    <t>4:53.96</t>
  </si>
  <si>
    <t>岡田　　大空</t>
  </si>
  <si>
    <t>2:23.97</t>
  </si>
  <si>
    <t>4:48.30</t>
  </si>
  <si>
    <t>上野　　達輝</t>
  </si>
  <si>
    <t>2:20.26</t>
  </si>
  <si>
    <t>4:57.44</t>
  </si>
  <si>
    <t>落合　志瑞己</t>
  </si>
  <si>
    <t>2:23.25</t>
  </si>
  <si>
    <t>4:53.59</t>
  </si>
  <si>
    <t>竹田　　圭祐</t>
  </si>
  <si>
    <t>2:24.63</t>
  </si>
  <si>
    <t>4:58.25</t>
  </si>
  <si>
    <t>川嶋　　瑞己</t>
  </si>
  <si>
    <t>2:23.37</t>
  </si>
  <si>
    <t>5:02.34</t>
  </si>
  <si>
    <t>本田　　樹吏</t>
  </si>
  <si>
    <t>2:21.15</t>
  </si>
  <si>
    <t>5:09.89</t>
  </si>
  <si>
    <t>杉森　　俊亮</t>
  </si>
  <si>
    <t>2:29.62</t>
  </si>
  <si>
    <t>5:03.78</t>
  </si>
  <si>
    <t>東海　　理央</t>
  </si>
  <si>
    <t>2:28.28</t>
  </si>
  <si>
    <t>5:08.25</t>
  </si>
  <si>
    <t>橋　　　航生</t>
  </si>
  <si>
    <t>2:31.10</t>
  </si>
  <si>
    <t>5:05.99</t>
  </si>
  <si>
    <t>坂下　　陸人</t>
  </si>
  <si>
    <t>2:26.98</t>
  </si>
  <si>
    <t>5:16.00</t>
  </si>
  <si>
    <t>中村　　　一</t>
  </si>
  <si>
    <t>2:34.33</t>
  </si>
  <si>
    <t>5:04.45</t>
  </si>
  <si>
    <t>蛭川　　晏朱</t>
  </si>
  <si>
    <t>2:27.09</t>
  </si>
  <si>
    <t>5:19.88</t>
  </si>
  <si>
    <t>濱坂　　大雅</t>
  </si>
  <si>
    <t>2:32.57</t>
  </si>
  <si>
    <t>5:12.87</t>
  </si>
  <si>
    <t>江川　　晃生</t>
  </si>
  <si>
    <t>2:35.68</t>
  </si>
  <si>
    <t>5:14.29</t>
  </si>
  <si>
    <t>稲江　　　旦</t>
  </si>
  <si>
    <t>2:34.01</t>
  </si>
  <si>
    <t>5:17.45</t>
  </si>
  <si>
    <t>内本　　　滉</t>
  </si>
  <si>
    <t>2:35.66</t>
  </si>
  <si>
    <t>5:19.77</t>
  </si>
  <si>
    <t>青木　　悠亮</t>
  </si>
  <si>
    <t>2:39.85</t>
  </si>
  <si>
    <t>5:16.66</t>
  </si>
  <si>
    <t>宮田　　和弥</t>
  </si>
  <si>
    <t>2:38.58</t>
  </si>
  <si>
    <t>5:18.00</t>
  </si>
  <si>
    <t>藤井　　伸龍</t>
  </si>
  <si>
    <t>2:36.69</t>
  </si>
  <si>
    <t>5:23.10</t>
  </si>
  <si>
    <t>北　　　英明</t>
  </si>
  <si>
    <t>2:36.66</t>
  </si>
  <si>
    <t>5:24.12</t>
  </si>
  <si>
    <t>清水　　大輔</t>
  </si>
  <si>
    <t>2:44.81</t>
  </si>
  <si>
    <t>5:31.81</t>
  </si>
  <si>
    <t>井本　　大陽</t>
  </si>
  <si>
    <t>2:46.97</t>
  </si>
  <si>
    <t>5:31.88</t>
  </si>
  <si>
    <t>林　　　則良</t>
  </si>
  <si>
    <t>2:49.76</t>
  </si>
  <si>
    <t>5:45.85</t>
  </si>
  <si>
    <t>石山　　流音</t>
  </si>
  <si>
    <t>2:48.72</t>
  </si>
  <si>
    <t>5:58.44</t>
  </si>
  <si>
    <t>平岡　　陽介</t>
  </si>
  <si>
    <t>2:59.06</t>
  </si>
  <si>
    <t>6:02.58</t>
  </si>
  <si>
    <t>齊藤　　完介</t>
  </si>
  <si>
    <t>2:19.15</t>
  </si>
  <si>
    <t>岩内　　勝大</t>
  </si>
  <si>
    <t>2:35.73</t>
  </si>
  <si>
    <t>髙田　　光輝</t>
  </si>
  <si>
    <t>2:14.12</t>
  </si>
  <si>
    <t>八木　　俊輔</t>
  </si>
  <si>
    <t>2:51.13</t>
  </si>
  <si>
    <t>明圓　　康紀</t>
  </si>
  <si>
    <t>2:20.09</t>
  </si>
  <si>
    <t>大場　　裕介</t>
  </si>
  <si>
    <t>石川･石川陸協</t>
  </si>
  <si>
    <t>2:10.06</t>
  </si>
  <si>
    <t>富山　　翔太</t>
  </si>
  <si>
    <t>池上　　真司</t>
  </si>
  <si>
    <t>土屋　　　樹</t>
  </si>
  <si>
    <t>中田　　流司</t>
  </si>
  <si>
    <t>加藤　　啓暉</t>
  </si>
  <si>
    <t>橋本　　凱成</t>
  </si>
  <si>
    <r>
      <rPr>
        <i/>
        <sz val="9.6"/>
        <rFont val="ＭＳ ゴシック"/>
        <family val="3"/>
      </rPr>
      <t>男子ハードルデュアスロン</t>
    </r>
  </si>
  <si>
    <t>大会記録　1919点(14.33-54.72)　高橋　　陽(福井･金沢大)　2008</t>
  </si>
  <si>
    <t>１１０ｍＨ</t>
  </si>
  <si>
    <t>４００ｍＨ</t>
  </si>
  <si>
    <t>二枚田　稜介</t>
  </si>
  <si>
    <t>中田　　健太</t>
  </si>
  <si>
    <t>新保　　郁臣</t>
  </si>
  <si>
    <t>1:05.52</t>
  </si>
  <si>
    <t>中村　　友哉</t>
  </si>
  <si>
    <t>石川･紫錦台中</t>
  </si>
  <si>
    <t>1:00.20</t>
  </si>
  <si>
    <t>古谷　　華義</t>
  </si>
  <si>
    <t>1:07.60</t>
  </si>
  <si>
    <t>西野　　圭悟</t>
  </si>
  <si>
    <t>1:08.01</t>
  </si>
  <si>
    <t>園　　　頼知</t>
  </si>
  <si>
    <t>池田　　寿海</t>
  </si>
  <si>
    <t>石川･松 任 高</t>
  </si>
  <si>
    <t>大塚　たろう</t>
  </si>
  <si>
    <t>秋田　　真知</t>
  </si>
  <si>
    <t>水上　瑠輝也</t>
  </si>
  <si>
    <t>源田　健太郎</t>
  </si>
  <si>
    <t>安井　　祥瑛</t>
  </si>
  <si>
    <r>
      <rPr>
        <i/>
        <sz val="10.45"/>
        <rFont val="ＭＳ ゴシック"/>
        <family val="3"/>
      </rPr>
      <t>中学男子跳躍デュアスロン</t>
    </r>
  </si>
  <si>
    <t>大会記録　1420点(5.94-1.85)　木下　秀明(石川･芦城中)　2011</t>
  </si>
  <si>
    <t>走幅跳</t>
  </si>
  <si>
    <t>走高跳</t>
  </si>
  <si>
    <t>ord</t>
  </si>
  <si>
    <t>橋浦　　虎杜</t>
  </si>
  <si>
    <t>中村　　兼介</t>
  </si>
  <si>
    <t>中谷　賢太朗</t>
  </si>
  <si>
    <t>松本　　航季</t>
  </si>
  <si>
    <t>笠松　　慎史</t>
  </si>
  <si>
    <t>中村　　厚希</t>
  </si>
  <si>
    <t>清水　　宏樹</t>
  </si>
  <si>
    <t>宮坂　　純平</t>
  </si>
  <si>
    <t>市岡　　颯太</t>
  </si>
  <si>
    <t>木村　　桃也</t>
  </si>
  <si>
    <t>NM</t>
  </si>
  <si>
    <t>米谷　　祐希</t>
  </si>
  <si>
    <t>山田　いづる</t>
  </si>
  <si>
    <r>
      <rPr>
        <i/>
        <sz val="9.6"/>
        <rFont val="ＭＳ ゴシック"/>
        <family val="3"/>
      </rPr>
      <t>男子跳躍トライアスロン</t>
    </r>
  </si>
  <si>
    <t>大会記録　2586点(6.49-2.06-14.18)　西村　達弥(福井･金沢大)　2010</t>
  </si>
  <si>
    <t>三段跳</t>
  </si>
  <si>
    <t>TJ公認記録</t>
  </si>
  <si>
    <t>釜村　　快斗</t>
  </si>
  <si>
    <t>鵜川　　大輔</t>
  </si>
  <si>
    <t>加藤　　諒大</t>
  </si>
  <si>
    <t>三浦　　裕介</t>
  </si>
  <si>
    <t>石川･コ マ ツ</t>
  </si>
  <si>
    <t>前野　　鉄男</t>
  </si>
  <si>
    <t>石丸　　智也</t>
  </si>
  <si>
    <t>近藤　　岳琉</t>
  </si>
  <si>
    <t>吉田　　和希</t>
  </si>
  <si>
    <t>高輪　　圭太</t>
  </si>
  <si>
    <t>東野　　竣弥</t>
  </si>
  <si>
    <t>中谷　　響平</t>
  </si>
  <si>
    <t>山名田　恭吾</t>
  </si>
  <si>
    <t>小木曽　　満</t>
  </si>
  <si>
    <t>稲谷　　有矢</t>
  </si>
  <si>
    <t>石川･大聖寺実高</t>
  </si>
  <si>
    <t>林　　　健太</t>
  </si>
  <si>
    <t>瀬戸　　拓実</t>
  </si>
  <si>
    <t>鍵主　　涼太</t>
  </si>
  <si>
    <t>田中　　龍成</t>
  </si>
  <si>
    <t>石川･尾山台高</t>
  </si>
  <si>
    <t>伊藤　　音弦</t>
  </si>
  <si>
    <t>大和　　聖景</t>
  </si>
  <si>
    <t>丸尾　　侑司</t>
  </si>
  <si>
    <t>篠原　　佑斗</t>
  </si>
  <si>
    <r>
      <rPr>
        <i/>
        <sz val="9.6"/>
        <rFont val="ＭＳ ゴシック"/>
        <family val="3"/>
      </rPr>
      <t>中学男子投擲トライアスロン</t>
    </r>
  </si>
  <si>
    <t>大会記録　1768点(11.07-38.19-45.07)　真沢　優介　(石川･松任中)　2008</t>
  </si>
  <si>
    <t>砲丸投(5.0kg)</t>
  </si>
  <si>
    <t>円盤投(1.5kg)</t>
  </si>
  <si>
    <t>ｼﾞｬﾍﾞﾘｯｸｽﾛｰ</t>
  </si>
  <si>
    <t>竹内　　　能</t>
  </si>
  <si>
    <t>横川　　　廉</t>
  </si>
  <si>
    <t>小松　　祐太</t>
  </si>
  <si>
    <t>西村　　太佑</t>
  </si>
  <si>
    <t>竹田　　匡孝</t>
  </si>
  <si>
    <r>
      <rPr>
        <sz val="9"/>
        <rFont val="ＭＳ 明朝"/>
        <family val="1"/>
      </rPr>
      <t>石川･松 陽 中</t>
    </r>
  </si>
  <si>
    <t>竹村　　匡広</t>
  </si>
  <si>
    <t>北村　　康輔</t>
  </si>
  <si>
    <r>
      <rPr>
        <i/>
        <sz val="9.6"/>
        <rFont val="ＭＳ ゴシック"/>
        <family val="3"/>
      </rPr>
      <t>男子高校投擲トライアスロン</t>
    </r>
  </si>
  <si>
    <t>大会記録　1906点(11.11-32.18-60.23)　山本　大誠(石川･小松工高)　2015</t>
  </si>
  <si>
    <t>砲丸投(6.0kg)</t>
  </si>
  <si>
    <t>円盤投(1.75kg)</t>
  </si>
  <si>
    <t>やり投</t>
  </si>
  <si>
    <t>簾　　　凌太</t>
  </si>
  <si>
    <t>佐伯　　拓哉</t>
  </si>
  <si>
    <t>南　　　颯人</t>
  </si>
  <si>
    <t>中村　　浩輔</t>
  </si>
  <si>
    <t>赤坂　　優太</t>
  </si>
  <si>
    <t>赤丸　　主樹</t>
  </si>
  <si>
    <t>徳山　　　颯</t>
  </si>
  <si>
    <t>野関　　　悟</t>
  </si>
  <si>
    <t>古川　　瑛梧</t>
  </si>
  <si>
    <t>谷口　　拓也</t>
  </si>
  <si>
    <t>中道　　拓馬</t>
  </si>
  <si>
    <t>越島　　駿介</t>
  </si>
  <si>
    <t>岡本　　修武</t>
  </si>
  <si>
    <t>榊原　　優治</t>
  </si>
  <si>
    <t>任田　　遥希</t>
  </si>
  <si>
    <t>宮下　　　晃</t>
  </si>
  <si>
    <t>酒井　　源都</t>
  </si>
  <si>
    <t>佐伯　　奎樹</t>
  </si>
  <si>
    <r>
      <rPr>
        <i/>
        <sz val="9.6"/>
        <rFont val="ＭＳ ゴシック"/>
        <family val="3"/>
      </rPr>
      <t>男子投擲トライアスロン</t>
    </r>
  </si>
  <si>
    <t>大会記録　1990点(13.85-39.77-44.83)　對木　隆介(新潟･新潟大)　2011</t>
  </si>
  <si>
    <t>砲丸投(7.261kg)</t>
  </si>
  <si>
    <t>円盤投(2.0kg)</t>
  </si>
  <si>
    <t>松井　　俊憲</t>
  </si>
  <si>
    <t>石川･金沢星稜大</t>
  </si>
  <si>
    <t>宮　　幸太郎</t>
  </si>
  <si>
    <t>鳥山　　　稔</t>
  </si>
  <si>
    <t>2:04.37</t>
  </si>
  <si>
    <t>2:04.68</t>
  </si>
  <si>
    <t>2:07.09</t>
  </si>
  <si>
    <t>2:11.13</t>
  </si>
  <si>
    <t>2:11.49</t>
  </si>
  <si>
    <t>2:13.04</t>
  </si>
  <si>
    <t>2:13.96</t>
  </si>
  <si>
    <t>2:15.71</t>
  </si>
  <si>
    <t>2:19.22</t>
  </si>
  <si>
    <t>2:20.08</t>
  </si>
  <si>
    <t>2:20.32</t>
  </si>
  <si>
    <t>2:20.40</t>
  </si>
  <si>
    <t>2:20.43</t>
  </si>
  <si>
    <t>2:22.81</t>
  </si>
  <si>
    <t>2:26.28</t>
  </si>
  <si>
    <t>2:32.37</t>
  </si>
  <si>
    <t>2:36.92</t>
  </si>
  <si>
    <t>内山　　龍祐</t>
  </si>
  <si>
    <t>DQ/ｵｰﾊﾞｰｿﾞｰﾝ</t>
  </si>
  <si>
    <t>小谷　　将平</t>
  </si>
  <si>
    <t>M1</t>
  </si>
  <si>
    <t>高井　　　謙</t>
  </si>
  <si>
    <t>高橋　　弘樹</t>
  </si>
  <si>
    <t>福地　　亮介</t>
  </si>
  <si>
    <t>静岡･金 沢 大</t>
  </si>
  <si>
    <t>小寺　　大介</t>
  </si>
  <si>
    <t>福井･金 沢 大</t>
  </si>
  <si>
    <t>福元　　康介</t>
  </si>
  <si>
    <t>目黒　　誉之</t>
  </si>
  <si>
    <t>新潟･金 沢 大</t>
  </si>
  <si>
    <t>中村　　瞭汰</t>
  </si>
  <si>
    <t>浅加　　慈有</t>
  </si>
  <si>
    <t>阿部　　広空</t>
  </si>
  <si>
    <t>寺尾　　祐哉</t>
  </si>
  <si>
    <t>太田　　郁弥</t>
  </si>
  <si>
    <t>加藤　　弘雅</t>
  </si>
  <si>
    <t>深澤　　健太</t>
  </si>
  <si>
    <t>坂本　　世那</t>
  </si>
  <si>
    <t>中野　　温敬</t>
  </si>
  <si>
    <t>中村　裕太郎</t>
  </si>
  <si>
    <t>藤乃井　敦生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</si>
</sst>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\+0.0;\-0.0;0.0"/>
    <numFmt numFmtId="179" formatCode="0.0"/>
    <numFmt numFmtId="180" formatCode="\+0.0;[Red]\-0.0;0.0"/>
    <numFmt numFmtId="181" formatCode="h:m:s"/>
    <numFmt numFmtId="182" formatCode="yy/m/d"/>
  </numFmts>
  <fonts count="55">
    <font>
      <sz val="7.05"/>
      <name val="ＭＳ 明朝"/>
      <family val="1"/>
    </font>
    <font>
      <sz val="11"/>
      <name val="ＭＳ Ｐゴシック"/>
      <family val="3"/>
    </font>
    <font>
      <b/>
      <i/>
      <sz val="14.95"/>
      <name val="ＭＳ Ｐゴシック"/>
      <family val="3"/>
    </font>
    <font>
      <i/>
      <sz val="14.95"/>
      <name val="ＭＳ Ｐゴシック"/>
      <family val="3"/>
    </font>
    <font>
      <sz val="6.45"/>
      <name val="ＭＳ 明朝"/>
      <family val="1"/>
    </font>
    <font>
      <sz val="10.45"/>
      <name val="ＭＳ ゴシック"/>
      <family val="3"/>
    </font>
    <font>
      <i/>
      <u val="double"/>
      <sz val="13.45"/>
      <name val="ＭＳ ゴシック"/>
      <family val="3"/>
    </font>
    <font>
      <sz val="13.45"/>
      <name val="ＭＳ ゴシック"/>
      <family val="3"/>
    </font>
    <font>
      <sz val="10.95"/>
      <name val="ＭＳ ゴシック"/>
      <family val="3"/>
    </font>
    <font>
      <sz val="11.95"/>
      <name val="ＭＳ ゴシック"/>
      <family val="3"/>
    </font>
    <font>
      <sz val="10.45"/>
      <name val="JustUnitMarkG"/>
      <family val="0"/>
    </font>
    <font>
      <u val="single"/>
      <sz val="10.45"/>
      <name val="ＭＳ ゴシック"/>
      <family val="3"/>
    </font>
    <font>
      <sz val="10.8"/>
      <name val="ＭＳ ゴシック"/>
      <family val="3"/>
    </font>
    <font>
      <sz val="9.6"/>
      <name val="ＭＳ 明朝"/>
      <family val="1"/>
    </font>
    <font>
      <i/>
      <sz val="9.6"/>
      <name val="ＭＳ ゴシック"/>
      <family val="3"/>
    </font>
    <font>
      <sz val="9"/>
      <name val="ＭＳ 明朝"/>
      <family val="1"/>
    </font>
    <font>
      <i/>
      <sz val="9"/>
      <name val="ＭＳ ゴシック"/>
      <family val="3"/>
    </font>
    <font>
      <sz val="10"/>
      <name val="ＭＳ 明朝"/>
      <family val="1"/>
    </font>
    <font>
      <sz val="10.45"/>
      <name val="ＭＳ 明朝"/>
      <family val="1"/>
    </font>
    <font>
      <i/>
      <sz val="10.45"/>
      <name val="ＭＳ ゴシック"/>
      <family val="3"/>
    </font>
    <font>
      <sz val="10.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178" fontId="0" fillId="0" borderId="12" xfId="0" applyNumberFormat="1" applyBorder="1" applyAlignment="1">
      <alignment horizontal="right"/>
    </xf>
    <xf numFmtId="2" fontId="0" fillId="0" borderId="12" xfId="0" applyNumberFormat="1" applyBorder="1" applyAlignment="1">
      <alignment horizontal="center"/>
    </xf>
    <xf numFmtId="178" fontId="0" fillId="0" borderId="15" xfId="0" applyNumberFormat="1" applyBorder="1" applyAlignment="1">
      <alignment horizontal="left"/>
    </xf>
    <xf numFmtId="178" fontId="0" fillId="0" borderId="12" xfId="0" applyNumberFormat="1" applyBorder="1" applyAlignment="1">
      <alignment/>
    </xf>
    <xf numFmtId="0" fontId="0" fillId="0" borderId="12" xfId="0" applyBorder="1" applyAlignment="1">
      <alignment horizontal="right"/>
    </xf>
    <xf numFmtId="0" fontId="0" fillId="0" borderId="15" xfId="0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1" xfId="0" applyBorder="1" applyAlignment="1">
      <alignment horizontal="left"/>
    </xf>
    <xf numFmtId="0" fontId="6" fillId="0" borderId="0" xfId="0" applyFont="1" applyAlignment="1">
      <alignment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0" xfId="0" applyFont="1" applyAlignment="1">
      <alignment horizontal="distributed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18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/>
    </xf>
    <xf numFmtId="0" fontId="5" fillId="0" borderId="19" xfId="0" applyFont="1" applyBorder="1" applyAlignment="1">
      <alignment/>
    </xf>
    <xf numFmtId="0" fontId="7" fillId="0" borderId="19" xfId="0" applyFont="1" applyBorder="1" applyAlignment="1">
      <alignment horizontal="center"/>
    </xf>
    <xf numFmtId="0" fontId="11" fillId="0" borderId="0" xfId="0" applyFont="1" applyAlignment="1">
      <alignment/>
    </xf>
    <xf numFmtId="0" fontId="5" fillId="0" borderId="2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179" fontId="5" fillId="0" borderId="14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5" fillId="0" borderId="21" xfId="0" applyFont="1" applyBorder="1" applyAlignment="1">
      <alignment/>
    </xf>
    <xf numFmtId="0" fontId="13" fillId="0" borderId="0" xfId="0" applyFont="1" applyAlignment="1">
      <alignment horizontal="center"/>
    </xf>
    <xf numFmtId="2" fontId="13" fillId="0" borderId="0" xfId="0" applyNumberFormat="1" applyFont="1" applyAlignment="1">
      <alignment/>
    </xf>
    <xf numFmtId="180" fontId="13" fillId="0" borderId="0" xfId="0" applyNumberFormat="1" applyFont="1" applyAlignment="1">
      <alignment/>
    </xf>
    <xf numFmtId="2" fontId="13" fillId="0" borderId="0" xfId="0" applyNumberFormat="1" applyFont="1" applyAlignment="1">
      <alignment horizontal="center"/>
    </xf>
    <xf numFmtId="0" fontId="14" fillId="0" borderId="10" xfId="0" applyFont="1" applyBorder="1" applyAlignment="1">
      <alignment/>
    </xf>
    <xf numFmtId="0" fontId="13" fillId="0" borderId="11" xfId="0" applyFont="1" applyBorder="1" applyAlignment="1">
      <alignment horizontal="center"/>
    </xf>
    <xf numFmtId="0" fontId="13" fillId="0" borderId="11" xfId="0" applyFont="1" applyBorder="1" applyAlignment="1">
      <alignment/>
    </xf>
    <xf numFmtId="180" fontId="13" fillId="0" borderId="11" xfId="0" applyNumberFormat="1" applyFont="1" applyBorder="1" applyAlignment="1">
      <alignment/>
    </xf>
    <xf numFmtId="180" fontId="13" fillId="0" borderId="12" xfId="0" applyNumberFormat="1" applyFont="1" applyBorder="1" applyAlignment="1">
      <alignment/>
    </xf>
    <xf numFmtId="0" fontId="13" fillId="0" borderId="0" xfId="0" applyFont="1" applyAlignment="1">
      <alignment horizontal="right"/>
    </xf>
    <xf numFmtId="0" fontId="13" fillId="0" borderId="10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22" xfId="0" applyFont="1" applyBorder="1" applyAlignment="1">
      <alignment/>
    </xf>
    <xf numFmtId="180" fontId="13" fillId="0" borderId="11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180" fontId="13" fillId="0" borderId="0" xfId="0" applyNumberFormat="1" applyFont="1" applyAlignment="1">
      <alignment horizontal="center"/>
    </xf>
    <xf numFmtId="0" fontId="13" fillId="0" borderId="0" xfId="0" applyFont="1" applyAlignment="1">
      <alignment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 horizontal="center"/>
    </xf>
    <xf numFmtId="0" fontId="13" fillId="0" borderId="14" xfId="0" applyFont="1" applyBorder="1" applyAlignment="1">
      <alignment/>
    </xf>
    <xf numFmtId="0" fontId="13" fillId="0" borderId="23" xfId="0" applyFont="1" applyBorder="1" applyAlignment="1">
      <alignment horizontal="center"/>
    </xf>
    <xf numFmtId="2" fontId="13" fillId="0" borderId="23" xfId="0" applyNumberFormat="1" applyFont="1" applyBorder="1" applyAlignment="1">
      <alignment/>
    </xf>
    <xf numFmtId="180" fontId="13" fillId="0" borderId="23" xfId="0" applyNumberFormat="1" applyFont="1" applyBorder="1" applyAlignment="1">
      <alignment/>
    </xf>
    <xf numFmtId="0" fontId="13" fillId="0" borderId="23" xfId="0" applyFont="1" applyBorder="1" applyAlignment="1">
      <alignment/>
    </xf>
    <xf numFmtId="0" fontId="13" fillId="0" borderId="12" xfId="0" applyFont="1" applyBorder="1" applyAlignment="1">
      <alignment/>
    </xf>
    <xf numFmtId="0" fontId="15" fillId="0" borderId="0" xfId="0" applyFont="1" applyAlignment="1">
      <alignment horizontal="center"/>
    </xf>
    <xf numFmtId="2" fontId="15" fillId="0" borderId="0" xfId="0" applyNumberFormat="1" applyFont="1" applyAlignment="1">
      <alignment horizontal="center"/>
    </xf>
    <xf numFmtId="180" fontId="15" fillId="0" borderId="0" xfId="0" applyNumberFormat="1" applyFont="1" applyAlignment="1">
      <alignment/>
    </xf>
    <xf numFmtId="2" fontId="15" fillId="0" borderId="0" xfId="0" applyNumberFormat="1" applyFont="1" applyAlignment="1">
      <alignment/>
    </xf>
    <xf numFmtId="0" fontId="16" fillId="0" borderId="10" xfId="0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11" xfId="0" applyFont="1" applyBorder="1" applyAlignment="1">
      <alignment horizontal="center"/>
    </xf>
    <xf numFmtId="180" fontId="15" fillId="0" borderId="11" xfId="0" applyNumberFormat="1" applyFont="1" applyBorder="1" applyAlignment="1">
      <alignment/>
    </xf>
    <xf numFmtId="0" fontId="15" fillId="0" borderId="12" xfId="0" applyFont="1" applyBorder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/>
    </xf>
    <xf numFmtId="0" fontId="15" fillId="0" borderId="10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5" fillId="0" borderId="22" xfId="0" applyFont="1" applyBorder="1" applyAlignment="1">
      <alignment/>
    </xf>
    <xf numFmtId="180" fontId="15" fillId="0" borderId="11" xfId="0" applyNumberFormat="1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180" fontId="15" fillId="0" borderId="0" xfId="0" applyNumberFormat="1" applyFont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0" borderId="13" xfId="0" applyFont="1" applyBorder="1" applyAlignment="1">
      <alignment/>
    </xf>
    <xf numFmtId="0" fontId="15" fillId="0" borderId="14" xfId="0" applyFont="1" applyBorder="1" applyAlignment="1">
      <alignment/>
    </xf>
    <xf numFmtId="0" fontId="15" fillId="0" borderId="14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2" fontId="15" fillId="0" borderId="23" xfId="0" applyNumberFormat="1" applyFont="1" applyBorder="1" applyAlignment="1">
      <alignment/>
    </xf>
    <xf numFmtId="180" fontId="15" fillId="0" borderId="23" xfId="0" applyNumberFormat="1" applyFont="1" applyBorder="1" applyAlignment="1">
      <alignment/>
    </xf>
    <xf numFmtId="0" fontId="15" fillId="0" borderId="23" xfId="0" applyFont="1" applyBorder="1" applyAlignment="1">
      <alignment/>
    </xf>
    <xf numFmtId="0" fontId="15" fillId="0" borderId="12" xfId="0" applyFont="1" applyBorder="1" applyAlignment="1">
      <alignment/>
    </xf>
    <xf numFmtId="0" fontId="17" fillId="0" borderId="14" xfId="0" applyFont="1" applyBorder="1" applyAlignment="1">
      <alignment/>
    </xf>
    <xf numFmtId="181" fontId="13" fillId="0" borderId="23" xfId="0" applyNumberFormat="1" applyFont="1" applyBorder="1" applyAlignment="1">
      <alignment/>
    </xf>
    <xf numFmtId="0" fontId="18" fillId="0" borderId="0" xfId="0" applyFont="1" applyAlignment="1">
      <alignment horizontal="center"/>
    </xf>
    <xf numFmtId="178" fontId="18" fillId="0" borderId="0" xfId="0" applyNumberFormat="1" applyFont="1" applyAlignment="1">
      <alignment/>
    </xf>
    <xf numFmtId="2" fontId="18" fillId="0" borderId="0" xfId="0" applyNumberFormat="1" applyFont="1" applyAlignment="1">
      <alignment horizontal="center"/>
    </xf>
    <xf numFmtId="0" fontId="19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  <xf numFmtId="0" fontId="18" fillId="0" borderId="10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0" borderId="22" xfId="0" applyFont="1" applyBorder="1" applyAlignment="1">
      <alignment/>
    </xf>
    <xf numFmtId="0" fontId="18" fillId="0" borderId="12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3" xfId="0" applyFont="1" applyBorder="1" applyAlignment="1">
      <alignment/>
    </xf>
    <xf numFmtId="0" fontId="18" fillId="0" borderId="14" xfId="0" applyFont="1" applyBorder="1" applyAlignment="1">
      <alignment/>
    </xf>
    <xf numFmtId="0" fontId="18" fillId="0" borderId="14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2" fontId="18" fillId="0" borderId="23" xfId="0" applyNumberFormat="1" applyFont="1" applyBorder="1" applyAlignment="1">
      <alignment/>
    </xf>
    <xf numFmtId="178" fontId="18" fillId="0" borderId="23" xfId="0" applyNumberFormat="1" applyFont="1" applyBorder="1" applyAlignment="1">
      <alignment/>
    </xf>
    <xf numFmtId="0" fontId="18" fillId="0" borderId="23" xfId="0" applyFont="1" applyBorder="1" applyAlignment="1">
      <alignment/>
    </xf>
    <xf numFmtId="178" fontId="13" fillId="0" borderId="0" xfId="0" applyNumberFormat="1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14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19" xfId="0" applyFont="1" applyBorder="1" applyAlignment="1">
      <alignment/>
    </xf>
    <xf numFmtId="181" fontId="20" fillId="0" borderId="0" xfId="0" applyNumberFormat="1" applyFont="1" applyAlignment="1">
      <alignment horizontal="left"/>
    </xf>
    <xf numFmtId="182" fontId="20" fillId="0" borderId="0" xfId="0" applyNumberFormat="1" applyFont="1" applyAlignment="1">
      <alignment horizontal="left"/>
    </xf>
    <xf numFmtId="0" fontId="0" fillId="0" borderId="0" xfId="0" applyAlignment="1">
      <alignment horizontal="center" shrinkToFit="1"/>
    </xf>
    <xf numFmtId="0" fontId="0" fillId="0" borderId="11" xfId="0" applyBorder="1" applyAlignment="1">
      <alignment horizontal="right" shrinkToFit="1"/>
    </xf>
    <xf numFmtId="0" fontId="0" fillId="0" borderId="14" xfId="0" applyBorder="1" applyAlignment="1">
      <alignment horizontal="center" shrinkToFit="1"/>
    </xf>
    <xf numFmtId="178" fontId="0" fillId="0" borderId="15" xfId="0" applyNumberFormat="1" applyBorder="1" applyAlignment="1">
      <alignment horizontal="center" shrinkToFit="1"/>
    </xf>
    <xf numFmtId="0" fontId="0" fillId="0" borderId="15" xfId="0" applyBorder="1" applyAlignment="1">
      <alignment horizontal="center" shrinkToFit="1"/>
    </xf>
    <xf numFmtId="0" fontId="0" fillId="0" borderId="11" xfId="0" applyBorder="1" applyAlignment="1">
      <alignment horizont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0"/>
  <sheetViews>
    <sheetView tabSelected="1" zoomScale="120" zoomScaleNormal="120" zoomScaleSheetLayoutView="100" zoomScalePageLayoutView="0" workbookViewId="0" topLeftCell="A1">
      <selection activeCell="AA17" sqref="AA17"/>
    </sheetView>
  </sheetViews>
  <sheetFormatPr defaultColWidth="13.83203125" defaultRowHeight="12.75" customHeight="1"/>
  <cols>
    <col min="1" max="1" width="13.66015625" style="1" customWidth="1"/>
    <col min="2" max="2" width="8.83203125" style="2" customWidth="1"/>
    <col min="3" max="3" width="15.83203125" style="1" customWidth="1"/>
    <col min="4" max="4" width="10.66015625" style="129" customWidth="1"/>
    <col min="5" max="5" width="8.83203125" style="2" customWidth="1"/>
    <col min="6" max="6" width="15" style="1" customWidth="1"/>
    <col min="7" max="7" width="10.66015625" style="129" customWidth="1"/>
    <col min="8" max="8" width="8.83203125" style="2" customWidth="1"/>
    <col min="9" max="9" width="15.66015625" style="1" customWidth="1"/>
    <col min="10" max="10" width="10.66015625" style="129" customWidth="1"/>
    <col min="11" max="11" width="8.83203125" style="2" customWidth="1"/>
    <col min="12" max="12" width="15" style="1" customWidth="1"/>
    <col min="13" max="13" width="10.66015625" style="129" customWidth="1"/>
    <col min="14" max="14" width="8.83203125" style="2" customWidth="1"/>
    <col min="15" max="15" width="15" style="1" customWidth="1"/>
    <col min="16" max="16" width="10.66015625" style="129" customWidth="1"/>
    <col min="17" max="17" width="8.83203125" style="2" customWidth="1"/>
    <col min="18" max="18" width="15" style="1" customWidth="1"/>
    <col min="19" max="19" width="10.66015625" style="129" customWidth="1"/>
    <col min="20" max="20" width="8.83203125" style="2" customWidth="1"/>
    <col min="21" max="21" width="15" style="1" customWidth="1"/>
    <col min="22" max="22" width="10.66015625" style="129" customWidth="1"/>
    <col min="23" max="23" width="8.83203125" style="2" customWidth="1"/>
    <col min="24" max="24" width="15" style="1" customWidth="1"/>
    <col min="25" max="25" width="10.66015625" style="129" customWidth="1"/>
    <col min="26" max="26" width="13.66015625" style="0" customWidth="1"/>
  </cols>
  <sheetData>
    <row r="1" ht="15.75" customHeight="1">
      <c r="A1" s="3" t="s">
        <v>0</v>
      </c>
    </row>
    <row r="2" ht="9.75"/>
    <row r="3" ht="15.75" customHeight="1">
      <c r="A3" s="4" t="s">
        <v>1</v>
      </c>
    </row>
    <row r="4" spans="1:26" ht="9.75">
      <c r="A4" s="5" t="s">
        <v>2</v>
      </c>
      <c r="B4" s="6">
        <v>1</v>
      </c>
      <c r="C4" s="7" t="s">
        <v>3</v>
      </c>
      <c r="D4" s="130"/>
      <c r="E4" s="6">
        <v>2</v>
      </c>
      <c r="F4" s="7" t="s">
        <v>3</v>
      </c>
      <c r="G4" s="130"/>
      <c r="H4" s="6">
        <v>3</v>
      </c>
      <c r="I4" s="7" t="s">
        <v>3</v>
      </c>
      <c r="J4" s="130"/>
      <c r="K4" s="6">
        <v>4</v>
      </c>
      <c r="L4" s="7" t="s">
        <v>3</v>
      </c>
      <c r="M4" s="130"/>
      <c r="N4" s="6">
        <v>5</v>
      </c>
      <c r="O4" s="7" t="s">
        <v>3</v>
      </c>
      <c r="P4" s="130"/>
      <c r="Q4" s="6">
        <v>6</v>
      </c>
      <c r="R4" s="7" t="s">
        <v>3</v>
      </c>
      <c r="S4" s="130"/>
      <c r="T4" s="6">
        <v>7</v>
      </c>
      <c r="U4" s="7" t="s">
        <v>3</v>
      </c>
      <c r="V4" s="130"/>
      <c r="W4" s="6">
        <v>8</v>
      </c>
      <c r="X4" s="7" t="s">
        <v>3</v>
      </c>
      <c r="Y4" s="130"/>
      <c r="Z4" s="8"/>
    </row>
    <row r="5" spans="1:26" ht="9.75">
      <c r="A5" s="9"/>
      <c r="B5" s="10" t="s">
        <v>4</v>
      </c>
      <c r="C5" s="11" t="s">
        <v>5</v>
      </c>
      <c r="D5" s="131" t="s">
        <v>6</v>
      </c>
      <c r="E5" s="10" t="s">
        <v>4</v>
      </c>
      <c r="F5" s="11" t="s">
        <v>5</v>
      </c>
      <c r="G5" s="131" t="s">
        <v>6</v>
      </c>
      <c r="H5" s="10" t="s">
        <v>4</v>
      </c>
      <c r="I5" s="11" t="s">
        <v>5</v>
      </c>
      <c r="J5" s="131" t="s">
        <v>6</v>
      </c>
      <c r="K5" s="10" t="s">
        <v>4</v>
      </c>
      <c r="L5" s="11" t="s">
        <v>5</v>
      </c>
      <c r="M5" s="131" t="s">
        <v>6</v>
      </c>
      <c r="N5" s="10" t="s">
        <v>4</v>
      </c>
      <c r="O5" s="11" t="s">
        <v>5</v>
      </c>
      <c r="P5" s="131" t="s">
        <v>6</v>
      </c>
      <c r="Q5" s="10" t="s">
        <v>4</v>
      </c>
      <c r="R5" s="11" t="s">
        <v>5</v>
      </c>
      <c r="S5" s="131" t="s">
        <v>6</v>
      </c>
      <c r="T5" s="10" t="s">
        <v>4</v>
      </c>
      <c r="U5" s="11" t="s">
        <v>5</v>
      </c>
      <c r="V5" s="131" t="s">
        <v>6</v>
      </c>
      <c r="W5" s="10" t="s">
        <v>4</v>
      </c>
      <c r="X5" s="11" t="s">
        <v>5</v>
      </c>
      <c r="Y5" s="131" t="s">
        <v>6</v>
      </c>
      <c r="Z5" s="9"/>
    </row>
    <row r="6" spans="1:26" ht="9.75">
      <c r="A6" s="12" t="s">
        <v>7</v>
      </c>
      <c r="B6" s="10">
        <f>VLOOKUP(B4,'M-SSD'!$A$6:$Q$13,16)</f>
        <v>1337</v>
      </c>
      <c r="C6" s="13" t="str">
        <f>VLOOKUP(B4,'M-SSD'!$A$6:$Q$13,3)&amp;" "&amp;VLOOKUP(B4,'M-SSD'!$A$6:$Q$13,4)</f>
        <v>徳田　　風人 2</v>
      </c>
      <c r="D6" s="131" t="str">
        <f>VLOOKUP(B4,'M-SSD'!$A$6:$Q$13,5)</f>
        <v>石川･松 陽 中</v>
      </c>
      <c r="E6" s="10">
        <f>VLOOKUP(E4,'M-SSD'!$A$6:$Q$13,16)</f>
        <v>1166</v>
      </c>
      <c r="F6" s="13" t="str">
        <f>VLOOKUP(E4,'M-SSD'!$A$6:$Q$13,3)&amp;" "&amp;VLOOKUP(E4,'M-SSD'!$A$6:$Q$13,4)</f>
        <v>竹田　　稜立 2</v>
      </c>
      <c r="G6" s="131" t="str">
        <f>VLOOKUP(E4,'M-SSD'!$A$6:$Q$13,5)</f>
        <v>石川･高尾台中</v>
      </c>
      <c r="H6" s="10">
        <f>VLOOKUP(H4,'M-SSD'!$A$6:$Q$13,16)</f>
        <v>868</v>
      </c>
      <c r="I6" s="13" t="str">
        <f>VLOOKUP(H4,'M-SSD'!$A$6:$Q$13,3)&amp;" "&amp;VLOOKUP(H4,'M-SSD'!$A$6:$Q$13,4)</f>
        <v>﨑野　　　空 2</v>
      </c>
      <c r="J6" s="131" t="str">
        <f>VLOOKUP(H4,'M-SSD'!$A$6:$Q$13,5)</f>
        <v>石川･芦 城 中</v>
      </c>
      <c r="K6" s="10">
        <f>VLOOKUP(K4,'M-SSD'!$A$6:$Q$13,16)</f>
        <v>854</v>
      </c>
      <c r="L6" s="13" t="str">
        <f>VLOOKUP(K4,'M-SSD'!$A$6:$Q$13,3)&amp;" "&amp;VLOOKUP(K4,'M-SSD'!$A$6:$Q$13,4)</f>
        <v>川辺　　翔太 2</v>
      </c>
      <c r="M6" s="131" t="str">
        <f>VLOOKUP(K4,'M-SSD'!$A$6:$Q$13,5)</f>
        <v>石川･板 津 中</v>
      </c>
      <c r="N6" s="10">
        <f>VLOOKUP(N4,'M-SSD'!$A$6:$Q$13,16)</f>
        <v>812</v>
      </c>
      <c r="O6" s="13" t="str">
        <f>VLOOKUP(N4,'M-SSD'!$A$6:$Q$13,3)&amp;" "&amp;VLOOKUP(N4,'M-SSD'!$A$6:$Q$13,4)</f>
        <v>島野　　新士 2</v>
      </c>
      <c r="P6" s="131" t="str">
        <f>VLOOKUP(N4,'M-SSD'!$A$6:$Q$13,5)</f>
        <v>石川･板 津 中</v>
      </c>
      <c r="Q6" s="10">
        <f>VLOOKUP(Q4,'M-SSD'!$A$6:$Q$13,16)</f>
        <v>780</v>
      </c>
      <c r="R6" s="13" t="str">
        <f>VLOOKUP(Q4,'M-SSD'!$A$6:$Q$13,3)&amp;" "&amp;VLOOKUP(Q4,'M-SSD'!$A$6:$Q$13,4)</f>
        <v>山口　　玲樹 2</v>
      </c>
      <c r="S6" s="131" t="str">
        <f>VLOOKUP(Q4,'M-SSD'!$A$6:$Q$13,5)</f>
        <v>石川･芦 城 中</v>
      </c>
      <c r="T6" s="10">
        <f>VLOOKUP(T4,'M-SSD'!$A$6:$Q$13,16)</f>
        <v>779</v>
      </c>
      <c r="U6" s="13" t="str">
        <f>VLOOKUP(T4,'M-SSD'!$A$6:$Q$13,3)&amp;" "&amp;VLOOKUP(T4,'M-SSD'!$A$6:$Q$13,4)</f>
        <v>井村　健太郎 1</v>
      </c>
      <c r="V6" s="131" t="str">
        <f>VLOOKUP(T4,'M-SSD'!$A$6:$Q$13,5)</f>
        <v>石川･芦 城 中</v>
      </c>
      <c r="W6" s="10">
        <f>VLOOKUP(W4,'M-SSD'!$A$6:$Q$13,16)</f>
        <v>749</v>
      </c>
      <c r="X6" s="13" t="str">
        <f>VLOOKUP(W4,'M-SSD'!$A$6:$Q$13,3)&amp;" "&amp;VLOOKUP(W4,'M-SSD'!$A$6:$Q$13,4)</f>
        <v>田村　　　樹 2</v>
      </c>
      <c r="Y6" s="131" t="str">
        <f>VLOOKUP(W4,'M-SSD'!$A$6:$Q$13,5)</f>
        <v>福井･福井ﾃﾞｨｽﾎﾟﾙﾃ</v>
      </c>
      <c r="Z6" s="8"/>
    </row>
    <row r="7" spans="1:26" ht="9.75">
      <c r="A7" s="14" t="s">
        <v>8</v>
      </c>
      <c r="B7" s="15">
        <f>VLOOKUP(B4,'M-SSD'!$A$6:$Q$13,8)</f>
        <v>11.8</v>
      </c>
      <c r="C7" s="16">
        <f>VLOOKUP(B4,'M-SSD'!$A$6:$Q$13,9)</f>
        <v>0.7</v>
      </c>
      <c r="D7" s="132"/>
      <c r="E7" s="15">
        <f>VLOOKUP(E4,'M-SSD'!$A$6:$Q$13,8)</f>
        <v>12.2</v>
      </c>
      <c r="F7" s="16">
        <f>VLOOKUP(E4,'M-SSD'!$A$6:$Q$13,9)</f>
        <v>0.9</v>
      </c>
      <c r="G7" s="132"/>
      <c r="H7" s="15">
        <f>VLOOKUP(H4,'M-SSD'!$A$6:$Q$13,8)</f>
        <v>12.85</v>
      </c>
      <c r="I7" s="16">
        <f>VLOOKUP(H4,'M-SSD'!$A$6:$Q$13,9)</f>
        <v>0.7</v>
      </c>
      <c r="J7" s="132"/>
      <c r="K7" s="15">
        <f>VLOOKUP(K4,'M-SSD'!$A$6:$Q$13,8)</f>
        <v>12.81</v>
      </c>
      <c r="L7" s="16">
        <f>VLOOKUP(K4,'M-SSD'!$A$6:$Q$13,9)</f>
        <v>0.6</v>
      </c>
      <c r="M7" s="132"/>
      <c r="N7" s="15">
        <f>VLOOKUP(N4,'M-SSD'!$A$6:$Q$13,8)</f>
        <v>12.98</v>
      </c>
      <c r="O7" s="16">
        <f>VLOOKUP(N4,'M-SSD'!$A$6:$Q$13,9)</f>
        <v>0.9</v>
      </c>
      <c r="P7" s="132"/>
      <c r="Q7" s="15">
        <f>VLOOKUP(Q4,'M-SSD'!$A$6:$Q$13,8)</f>
        <v>13.51</v>
      </c>
      <c r="R7" s="16">
        <f>VLOOKUP(Q4,'M-SSD'!$A$6:$Q$13,9)</f>
        <v>0.9</v>
      </c>
      <c r="S7" s="132"/>
      <c r="T7" s="15">
        <f>VLOOKUP(T4,'M-SSD'!$A$6:$Q$13,8)</f>
        <v>13.05</v>
      </c>
      <c r="U7" s="16">
        <f>VLOOKUP(T4,'M-SSD'!$A$6:$Q$13,9)</f>
        <v>0.7</v>
      </c>
      <c r="V7" s="132"/>
      <c r="W7" s="15">
        <f>VLOOKUP(W4,'M-SSD'!$A$6:$Q$13,8)</f>
        <v>13.11</v>
      </c>
      <c r="X7" s="16">
        <f>VLOOKUP(W4,'M-SSD'!$A$6:$Q$13,9)</f>
        <v>0.7</v>
      </c>
      <c r="Y7" s="132"/>
      <c r="Z7" s="17"/>
    </row>
    <row r="8" spans="1:26" ht="9.75">
      <c r="A8" s="14" t="s">
        <v>9</v>
      </c>
      <c r="B8" s="15">
        <f>VLOOKUP(B4,'M-SSD'!$A$6:$Q$13,13)</f>
        <v>23.96</v>
      </c>
      <c r="C8" s="16">
        <f>VLOOKUP(B4,'M-SSD'!$A$6:$Q$13,14)</f>
        <v>1.8</v>
      </c>
      <c r="D8" s="132"/>
      <c r="E8" s="15">
        <f>VLOOKUP(E4,'M-SSD'!$A$6:$Q$13,13)</f>
        <v>24.57</v>
      </c>
      <c r="F8" s="16">
        <f>VLOOKUP(E4,'M-SSD'!$A$6:$Q$13,14)</f>
        <v>2.3</v>
      </c>
      <c r="G8" s="132"/>
      <c r="H8" s="15">
        <f>VLOOKUP(H4,'M-SSD'!$A$6:$Q$13,13)</f>
        <v>26.04</v>
      </c>
      <c r="I8" s="16">
        <f>VLOOKUP(H4,'M-SSD'!$A$6:$Q$13,14)</f>
        <v>1.5</v>
      </c>
      <c r="J8" s="132"/>
      <c r="K8" s="15">
        <f>VLOOKUP(K4,'M-SSD'!$A$6:$Q$13,13)</f>
        <v>26.27</v>
      </c>
      <c r="L8" s="16">
        <f>VLOOKUP(K4,'M-SSD'!$A$6:$Q$13,14)</f>
        <v>1.8</v>
      </c>
      <c r="M8" s="132"/>
      <c r="N8" s="15">
        <f>VLOOKUP(N4,'M-SSD'!$A$6:$Q$13,13)</f>
        <v>26.34</v>
      </c>
      <c r="O8" s="16">
        <f>VLOOKUP(N4,'M-SSD'!$A$6:$Q$13,14)</f>
        <v>1.7</v>
      </c>
      <c r="P8" s="132"/>
      <c r="Q8" s="15">
        <f>VLOOKUP(Q4,'M-SSD'!$A$6:$Q$13,13)</f>
        <v>25.65</v>
      </c>
      <c r="R8" s="16">
        <f>VLOOKUP(Q4,'M-SSD'!$A$6:$Q$13,14)</f>
        <v>1.7</v>
      </c>
      <c r="S8" s="132"/>
      <c r="T8" s="15">
        <f>VLOOKUP(T4,'M-SSD'!$A$6:$Q$13,13)</f>
        <v>26.55</v>
      </c>
      <c r="U8" s="16">
        <f>VLOOKUP(T4,'M-SSD'!$A$6:$Q$13,14)</f>
        <v>1.8</v>
      </c>
      <c r="V8" s="132"/>
      <c r="W8" s="15">
        <f>VLOOKUP(W4,'M-SSD'!$A$6:$Q$13,13)</f>
        <v>26.75</v>
      </c>
      <c r="X8" s="16">
        <f>VLOOKUP(W4,'M-SSD'!$A$6:$Q$13,14)</f>
        <v>1.5</v>
      </c>
      <c r="Y8" s="132"/>
      <c r="Z8" s="17"/>
    </row>
    <row r="9" spans="1:26" ht="9.75">
      <c r="A9" s="12" t="s">
        <v>10</v>
      </c>
      <c r="B9" s="10">
        <f>VLOOKUP(B4,'M-ST'!$A$6:$U$13,20)</f>
        <v>2594</v>
      </c>
      <c r="C9" s="13" t="str">
        <f>VLOOKUP(B4,'M-ST'!$A$6:$U$13,3)&amp;" "&amp;VLOOKUP(B4,'M-ST'!$A$6:$U$13,4)</f>
        <v>澤田　　雄太 </v>
      </c>
      <c r="D9" s="131" t="str">
        <f>VLOOKUP(B4,'M-ST'!$A$6:$U$13,5)</f>
        <v>石川･角間TFC</v>
      </c>
      <c r="E9" s="10">
        <f>VLOOKUP(E4,'M-ST'!$A$6:$U$13,20)</f>
        <v>2440</v>
      </c>
      <c r="F9" s="13" t="str">
        <f>VLOOKUP(E4,'M-ST'!$A$6:$U$13,3)&amp;" "&amp;VLOOKUP(E4,'M-ST'!$A$6:$U$13,4)</f>
        <v>不破　　光策 3</v>
      </c>
      <c r="G9" s="131" t="str">
        <f>VLOOKUP(E4,'M-ST'!$A$6:$U$13,5)</f>
        <v>富山･富 山 大</v>
      </c>
      <c r="H9" s="10">
        <f>VLOOKUP(H4,'M-ST'!$A$6:$U$13,20)</f>
        <v>2417</v>
      </c>
      <c r="I9" s="13" t="str">
        <f>VLOOKUP(H4,'M-ST'!$A$6:$U$13,3)&amp;" "&amp;VLOOKUP(H4,'M-ST'!$A$6:$U$13,4)</f>
        <v>白垣　光輝也 2</v>
      </c>
      <c r="J9" s="131" t="str">
        <f>VLOOKUP(H4,'M-ST'!$A$6:$U$13,5)</f>
        <v>石川･小松工高</v>
      </c>
      <c r="K9" s="10">
        <f>VLOOKUP(K4,'M-ST'!$A$6:$U$13,20)</f>
        <v>2346</v>
      </c>
      <c r="L9" s="13" t="str">
        <f>VLOOKUP(K4,'M-ST'!$A$6:$U$13,3)&amp;" "&amp;VLOOKUP(K4,'M-ST'!$A$6:$U$13,4)</f>
        <v>安田　　知主 4</v>
      </c>
      <c r="M9" s="131" t="str">
        <f>VLOOKUP(K4,'M-ST'!$A$6:$U$13,5)</f>
        <v>石川･金沢工大</v>
      </c>
      <c r="N9" s="10">
        <f>VLOOKUP(N4,'M-ST'!$A$6:$U$13,20)</f>
        <v>2344</v>
      </c>
      <c r="O9" s="13" t="str">
        <f>VLOOKUP(N4,'M-ST'!$A$6:$U$13,3)&amp;" "&amp;VLOOKUP(N4,'M-ST'!$A$6:$U$13,4)</f>
        <v>千歩　　　岳 1</v>
      </c>
      <c r="P9" s="131" t="str">
        <f>VLOOKUP(N4,'M-ST'!$A$6:$U$13,5)</f>
        <v>石川･小松工高</v>
      </c>
      <c r="Q9" s="10">
        <f>VLOOKUP(Q4,'M-ST'!$A$6:$U$13,20)</f>
        <v>2303</v>
      </c>
      <c r="R9" s="13" t="str">
        <f>VLOOKUP(Q4,'M-ST'!$A$6:$U$13,3)&amp;" "&amp;VLOOKUP(Q4,'M-ST'!$A$6:$U$13,4)</f>
        <v>浦田　　勝博 2</v>
      </c>
      <c r="S9" s="131" t="str">
        <f>VLOOKUP(Q4,'M-ST'!$A$6:$U$13,5)</f>
        <v>富山･TOYAMA FOKUS</v>
      </c>
      <c r="T9" s="10">
        <f>VLOOKUP(T4,'M-ST'!$A$6:$U$13,20)</f>
        <v>2285</v>
      </c>
      <c r="U9" s="13" t="str">
        <f>VLOOKUP(T4,'M-ST'!$A$6:$U$13,3)&amp;" "&amp;VLOOKUP(T4,'M-ST'!$A$6:$U$13,4)</f>
        <v>伊藤　　隼平 2</v>
      </c>
      <c r="V9" s="131" t="str">
        <f>VLOOKUP(T4,'M-ST'!$A$6:$U$13,5)</f>
        <v>富山･TOYAMA FOKUS</v>
      </c>
      <c r="W9" s="10">
        <f>VLOOKUP(W4,'M-ST'!$A$6:$U$13,20)</f>
        <v>2264</v>
      </c>
      <c r="X9" s="13" t="str">
        <f>VLOOKUP(W4,'M-ST'!$A$6:$U$13,3)&amp;" "&amp;VLOOKUP(W4,'M-ST'!$A$6:$U$13,4)</f>
        <v>三階　　裕斗 1</v>
      </c>
      <c r="Y9" s="131" t="str">
        <f>VLOOKUP(W4,'M-ST'!$A$6:$U$13,5)</f>
        <v>石川･小松工高</v>
      </c>
      <c r="Z9" s="8"/>
    </row>
    <row r="10" spans="1:26" ht="9.75">
      <c r="A10" s="14" t="s">
        <v>8</v>
      </c>
      <c r="B10" s="15">
        <f>VLOOKUP(B4,'M-ST'!$A$6:$U$13,8)</f>
        <v>11.28</v>
      </c>
      <c r="C10" s="16">
        <f>VLOOKUP(B4,'M-ST'!$A$6:$U$13,9)</f>
        <v>1.6</v>
      </c>
      <c r="D10" s="132"/>
      <c r="E10" s="15">
        <f>VLOOKUP(E4,'M-ST'!$A$6:$U$13,8)</f>
        <v>11.28</v>
      </c>
      <c r="F10" s="16">
        <f>VLOOKUP(E4,'M-ST'!$A$6:$U$13,9)</f>
        <v>1.7</v>
      </c>
      <c r="G10" s="132"/>
      <c r="H10" s="15">
        <f>VLOOKUP(H4,'M-ST'!$A$6:$U$13,8)</f>
        <v>11.25</v>
      </c>
      <c r="I10" s="16">
        <f>VLOOKUP(H4,'M-ST'!$A$6:$U$13,9)</f>
        <v>1</v>
      </c>
      <c r="J10" s="132"/>
      <c r="K10" s="15">
        <f>VLOOKUP(K4,'M-ST'!$A$6:$U$13,8)</f>
        <v>11.6</v>
      </c>
      <c r="L10" s="16">
        <f>VLOOKUP(K4,'M-ST'!$A$6:$U$13,9)</f>
        <v>1.6</v>
      </c>
      <c r="M10" s="132"/>
      <c r="N10" s="15">
        <f>VLOOKUP(N4,'M-ST'!$A$6:$U$13,8)</f>
        <v>11.5</v>
      </c>
      <c r="O10" s="16">
        <f>VLOOKUP(N4,'M-ST'!$A$6:$U$13,9)</f>
        <v>0.8</v>
      </c>
      <c r="P10" s="132"/>
      <c r="Q10" s="15">
        <f>VLOOKUP(Q4,'M-ST'!$A$6:$U$13,8)</f>
        <v>11.69</v>
      </c>
      <c r="R10" s="16">
        <f>VLOOKUP(Q4,'M-ST'!$A$6:$U$13,9)</f>
        <v>1.7</v>
      </c>
      <c r="S10" s="132"/>
      <c r="T10" s="15">
        <f>VLOOKUP(T4,'M-ST'!$A$6:$U$13,8)</f>
        <v>11.5</v>
      </c>
      <c r="U10" s="16">
        <f>VLOOKUP(T4,'M-ST'!$A$6:$U$13,9)</f>
        <v>1.6</v>
      </c>
      <c r="V10" s="132"/>
      <c r="W10" s="15">
        <f>VLOOKUP(W4,'M-ST'!$A$6:$U$13,8)</f>
        <v>11.52</v>
      </c>
      <c r="X10" s="16">
        <f>VLOOKUP(W4,'M-ST'!$A$6:$U$13,9)</f>
        <v>1.7</v>
      </c>
      <c r="Y10" s="132"/>
      <c r="Z10" s="17"/>
    </row>
    <row r="11" spans="1:26" ht="9.75">
      <c r="A11" s="14" t="s">
        <v>9</v>
      </c>
      <c r="B11" s="15">
        <f>VLOOKUP(B4,'M-ST'!$A$6:$U$13,13)</f>
        <v>22.54</v>
      </c>
      <c r="C11" s="16">
        <f>VLOOKUP(B4,'M-ST'!$A$6:$U$13,14)</f>
        <v>1.4</v>
      </c>
      <c r="D11" s="132"/>
      <c r="E11" s="15">
        <f>VLOOKUP(E4,'M-ST'!$A$6:$U$13,13)</f>
        <v>22.68</v>
      </c>
      <c r="F11" s="16">
        <f>VLOOKUP(E4,'M-ST'!$A$6:$U$13,14)</f>
        <v>1</v>
      </c>
      <c r="G11" s="132"/>
      <c r="H11" s="15">
        <f>VLOOKUP(H4,'M-ST'!$A$6:$U$13,13)</f>
        <v>22.66</v>
      </c>
      <c r="I11" s="16">
        <f>VLOOKUP(H4,'M-ST'!$A$6:$U$13,14)</f>
        <v>1.8</v>
      </c>
      <c r="J11" s="132"/>
      <c r="K11" s="15">
        <f>VLOOKUP(K4,'M-ST'!$A$6:$U$13,13)</f>
        <v>22.87</v>
      </c>
      <c r="L11" s="16">
        <f>VLOOKUP(K4,'M-ST'!$A$6:$U$13,14)</f>
        <v>1</v>
      </c>
      <c r="M11" s="132"/>
      <c r="N11" s="15">
        <f>VLOOKUP(N4,'M-ST'!$A$6:$U$13,13)</f>
        <v>23.14</v>
      </c>
      <c r="O11" s="16">
        <f>VLOOKUP(N4,'M-ST'!$A$6:$U$13,14)</f>
        <v>1.4</v>
      </c>
      <c r="P11" s="132"/>
      <c r="Q11" s="15">
        <f>VLOOKUP(Q4,'M-ST'!$A$6:$U$13,13)</f>
        <v>23.09</v>
      </c>
      <c r="R11" s="16">
        <f>VLOOKUP(Q4,'M-ST'!$A$6:$U$13,14)</f>
        <v>1</v>
      </c>
      <c r="S11" s="132"/>
      <c r="T11" s="15">
        <f>VLOOKUP(T4,'M-ST'!$A$6:$U$13,13)</f>
        <v>23.13</v>
      </c>
      <c r="U11" s="16">
        <f>VLOOKUP(T4,'M-ST'!$A$6:$U$13,14)</f>
        <v>1.4</v>
      </c>
      <c r="V11" s="132"/>
      <c r="W11" s="15">
        <f>VLOOKUP(W4,'M-ST'!$A$6:$U$13,13)</f>
        <v>23.33</v>
      </c>
      <c r="X11" s="16">
        <f>VLOOKUP(W4,'M-ST'!$A$6:$U$13,14)</f>
        <v>1.4</v>
      </c>
      <c r="Y11" s="132"/>
      <c r="Z11" s="17"/>
    </row>
    <row r="12" spans="1:26" ht="9.75">
      <c r="A12" s="18" t="s">
        <v>11</v>
      </c>
      <c r="B12" s="9">
        <f>VLOOKUP(B4,'M-ST'!$A$6:$U$13,18)</f>
        <v>49.05</v>
      </c>
      <c r="C12" s="19"/>
      <c r="D12" s="133"/>
      <c r="E12" s="9">
        <f>VLOOKUP(E4,'M-ST'!$A$6:$U$13,18)</f>
        <v>51.55</v>
      </c>
      <c r="F12" s="19"/>
      <c r="G12" s="133"/>
      <c r="H12" s="9">
        <f>VLOOKUP(H4,'M-ST'!$A$6:$U$13,18)</f>
        <v>52.22</v>
      </c>
      <c r="I12" s="19"/>
      <c r="J12" s="133"/>
      <c r="K12" s="9">
        <f>VLOOKUP(K4,'M-ST'!$A$6:$U$13,18)</f>
        <v>51.13</v>
      </c>
      <c r="L12" s="19"/>
      <c r="M12" s="133"/>
      <c r="N12" s="9">
        <f>VLOOKUP(N4,'M-ST'!$A$6:$U$13,18)</f>
        <v>51.05</v>
      </c>
      <c r="O12" s="19"/>
      <c r="P12" s="133"/>
      <c r="Q12" s="9">
        <f>VLOOKUP(Q4,'M-ST'!$A$6:$U$13,18)</f>
        <v>50.95</v>
      </c>
      <c r="R12" s="19"/>
      <c r="S12" s="133"/>
      <c r="T12" s="9">
        <f>VLOOKUP(T4,'M-ST'!$A$6:$U$13,18)</f>
        <v>52.2</v>
      </c>
      <c r="U12" s="19"/>
      <c r="V12" s="133"/>
      <c r="W12" s="9">
        <f>VLOOKUP(W4,'M-ST'!$A$6:$U$13,18)</f>
        <v>52.02</v>
      </c>
      <c r="X12" s="19"/>
      <c r="Y12" s="133"/>
      <c r="Z12" s="8"/>
    </row>
    <row r="13" spans="1:26" ht="9.75">
      <c r="A13" s="12" t="s">
        <v>12</v>
      </c>
      <c r="B13" s="10">
        <f>VLOOKUP(B4,'M-MDD'!$A$6:$P$13,14)</f>
        <v>1472</v>
      </c>
      <c r="C13" s="13" t="str">
        <f>VLOOKUP(B4,'M-MDD'!$A$6:$P$13,3)&amp;" "&amp;VLOOKUP(B4,'M-MDD'!$A$6:$P$13,4)</f>
        <v>大村　　　舜 M1  </v>
      </c>
      <c r="D13" s="131" t="str">
        <f>VLOOKUP(B4,'M-MDD'!$A$6:$P$13,5)</f>
        <v>富山･富 山 大</v>
      </c>
      <c r="E13" s="10">
        <f>VLOOKUP(E4,'M-MDD'!$A$6:$P$13,14)</f>
        <v>1448</v>
      </c>
      <c r="F13" s="13" t="str">
        <f>VLOOKUP(E4,'M-MDD'!$A$6:$P$13,3)&amp;" "&amp;VLOOKUP(E4,'M-MDD'!$A$6:$P$13,4)</f>
        <v>鈴木　　浩臣 </v>
      </c>
      <c r="G13" s="131" t="str">
        <f>VLOOKUP(E4,'M-MDD'!$A$6:$P$13,5)</f>
        <v>石川･輪島ﾏﾘﾝCL</v>
      </c>
      <c r="H13" s="10">
        <f>VLOOKUP(H4,'M-MDD'!$A$6:$P$13,14)</f>
        <v>1440</v>
      </c>
      <c r="I13" s="13" t="str">
        <f>VLOOKUP(H4,'M-MDD'!$A$6:$P$13,3)&amp;" "&amp;VLOOKUP(H4,'M-MDD'!$A$6:$P$13,4)</f>
        <v>吉本　　智貴 3</v>
      </c>
      <c r="J13" s="131" t="str">
        <f>VLOOKUP(H4,'M-MDD'!$A$6:$P$13,5)</f>
        <v>石川･金 沢 大</v>
      </c>
      <c r="K13" s="10">
        <f>VLOOKUP(K4,'M-MDD'!$A$6:$P$13,14)</f>
        <v>1326</v>
      </c>
      <c r="L13" s="13" t="str">
        <f>VLOOKUP(K4,'M-MDD'!$A$6:$P$13,3)&amp;" "&amp;VLOOKUP(K4,'M-MDD'!$A$6:$P$13,4)</f>
        <v>小竹　　　徹 2</v>
      </c>
      <c r="M13" s="131" t="str">
        <f>VLOOKUP(K4,'M-MDD'!$A$6:$P$13,5)</f>
        <v>石川･金沢西高</v>
      </c>
      <c r="N13" s="10">
        <f>VLOOKUP(N4,'M-MDD'!$A$6:$P$13,14)</f>
        <v>1121</v>
      </c>
      <c r="O13" s="13" t="str">
        <f>VLOOKUP(N4,'M-MDD'!$A$6:$P$13,3)&amp;" "&amp;VLOOKUP(N4,'M-MDD'!$A$6:$P$13,4)</f>
        <v>糸賀　　巧磨 3</v>
      </c>
      <c r="P13" s="131" t="str">
        <f>VLOOKUP(N4,'M-MDD'!$A$6:$P$13,5)</f>
        <v>島根･金沢工大</v>
      </c>
      <c r="Q13" s="10">
        <f>VLOOKUP(Q4,'M-MDD'!$A$6:$P$13,14)</f>
        <v>1060</v>
      </c>
      <c r="R13" s="13" t="str">
        <f>VLOOKUP(Q4,'M-MDD'!$A$6:$P$13,3)&amp;" "&amp;VLOOKUP(Q4,'M-MDD'!$A$6:$P$13,4)</f>
        <v>丹保　総一郎 4</v>
      </c>
      <c r="S13" s="131" t="str">
        <f>VLOOKUP(Q4,'M-MDD'!$A$6:$P$13,5)</f>
        <v>富山･富 山 大</v>
      </c>
      <c r="T13" s="10">
        <f>VLOOKUP(T4,'M-MDD'!$A$6:$P$13,14)</f>
        <v>1059</v>
      </c>
      <c r="U13" s="13" t="str">
        <f>VLOOKUP(T4,'M-MDD'!$A$6:$P$13,3)&amp;" "&amp;VLOOKUP(T4,'M-MDD'!$A$6:$P$13,4)</f>
        <v>角　　　凌太 2</v>
      </c>
      <c r="V13" s="131" t="str">
        <f>VLOOKUP(T4,'M-MDD'!$A$6:$P$13,5)</f>
        <v>石川･大聖寺高</v>
      </c>
      <c r="W13" s="10">
        <f>VLOOKUP(W4,'M-MDD'!$A$6:$P$13,14)</f>
        <v>915</v>
      </c>
      <c r="X13" s="13" t="str">
        <f>VLOOKUP(W4,'M-MDD'!$A$6:$P$13,3)&amp;" "&amp;VLOOKUP(W4,'M-MDD'!$A$6:$P$13,4)</f>
        <v>吉多　　　涼 2</v>
      </c>
      <c r="Y13" s="131" t="str">
        <f>VLOOKUP(W4,'M-MDD'!$A$6:$P$13,5)</f>
        <v>石川･野 田 中</v>
      </c>
      <c r="Z13" s="8"/>
    </row>
    <row r="14" spans="1:26" ht="9.75">
      <c r="A14" s="18" t="s">
        <v>13</v>
      </c>
      <c r="B14" s="9" t="str">
        <f>VLOOKUP(B4,'M-MDD'!$A$6:$P$13,8)</f>
        <v>2:00.62</v>
      </c>
      <c r="C14" s="19"/>
      <c r="D14" s="133"/>
      <c r="E14" s="9" t="str">
        <f>VLOOKUP(E4,'M-MDD'!$A$6:$P$13,8)</f>
        <v>1:58.28</v>
      </c>
      <c r="F14" s="19"/>
      <c r="G14" s="133"/>
      <c r="H14" s="9" t="str">
        <f>VLOOKUP(H4,'M-MDD'!$A$6:$P$13,8)</f>
        <v>2:00.15</v>
      </c>
      <c r="I14" s="19"/>
      <c r="J14" s="133"/>
      <c r="K14" s="9" t="str">
        <f>VLOOKUP(K4,'M-MDD'!$A$6:$P$13,8)</f>
        <v>2:03.23</v>
      </c>
      <c r="L14" s="19"/>
      <c r="M14" s="133"/>
      <c r="N14" s="9" t="str">
        <f>VLOOKUP(N4,'M-MDD'!$A$6:$P$13,8)</f>
        <v>2:08.76</v>
      </c>
      <c r="O14" s="19"/>
      <c r="P14" s="133"/>
      <c r="Q14" s="9" t="str">
        <f>VLOOKUP(Q4,'M-MDD'!$A$6:$P$13,8)</f>
        <v>2:13.51</v>
      </c>
      <c r="R14" s="19"/>
      <c r="S14" s="133"/>
      <c r="T14" s="9" t="str">
        <f>VLOOKUP(T4,'M-MDD'!$A$6:$P$13,8)</f>
        <v>2:07.67</v>
      </c>
      <c r="U14" s="19"/>
      <c r="V14" s="133"/>
      <c r="W14" s="9" t="str">
        <f>VLOOKUP(W4,'M-MDD'!$A$6:$P$13,8)</f>
        <v>2:14.60</v>
      </c>
      <c r="X14" s="19"/>
      <c r="Y14" s="133"/>
      <c r="Z14" s="8"/>
    </row>
    <row r="15" spans="1:26" ht="9.75">
      <c r="A15" s="18" t="s">
        <v>14</v>
      </c>
      <c r="B15" s="9" t="str">
        <f>VLOOKUP(B4,'M-MDD'!$A$6:$P$13,12)</f>
        <v>4:12.05</v>
      </c>
      <c r="C15" s="19"/>
      <c r="D15" s="133"/>
      <c r="E15" s="9" t="str">
        <f>VLOOKUP(E4,'M-MDD'!$A$6:$P$13,12)</f>
        <v>4:19.80</v>
      </c>
      <c r="F15" s="19"/>
      <c r="G15" s="133"/>
      <c r="H15" s="9" t="str">
        <f>VLOOKUP(H4,'M-MDD'!$A$6:$P$13,12)</f>
        <v>4:16.07</v>
      </c>
      <c r="I15" s="19"/>
      <c r="J15" s="133"/>
      <c r="K15" s="9" t="str">
        <f>VLOOKUP(K4,'M-MDD'!$A$6:$P$13,12)</f>
        <v>4:20.18</v>
      </c>
      <c r="L15" s="19"/>
      <c r="M15" s="133"/>
      <c r="N15" s="9" t="str">
        <f>VLOOKUP(N4,'M-MDD'!$A$6:$P$13,12)</f>
        <v>4:28.89</v>
      </c>
      <c r="O15" s="19"/>
      <c r="P15" s="133"/>
      <c r="Q15" s="9" t="str">
        <f>VLOOKUP(Q4,'M-MDD'!$A$6:$P$13,12)</f>
        <v>4:25.60</v>
      </c>
      <c r="R15" s="19"/>
      <c r="S15" s="133"/>
      <c r="T15" s="9" t="str">
        <f>VLOOKUP(T4,'M-MDD'!$A$6:$P$13,12)</f>
        <v>4:38.17</v>
      </c>
      <c r="U15" s="19"/>
      <c r="V15" s="133"/>
      <c r="W15" s="9" t="str">
        <f>VLOOKUP(W4,'M-MDD'!$A$6:$P$13,12)</f>
        <v>4:38.90</v>
      </c>
      <c r="X15" s="19"/>
      <c r="Y15" s="133"/>
      <c r="Z15" s="8"/>
    </row>
    <row r="16" spans="1:26" ht="9.75">
      <c r="A16" s="12" t="s">
        <v>15</v>
      </c>
      <c r="B16" s="10">
        <f>VLOOKUP(B4,'M-HD'!$A$6:$Q$13,15)</f>
        <v>1543</v>
      </c>
      <c r="C16" s="13" t="str">
        <f>VLOOKUP(B4,'M-HD'!$A$6:$Q$13,3)&amp;" "&amp;VLOOKUP(B4,'M-HD'!$A$6:$Q$13,4)</f>
        <v>二枚田　稜介 3</v>
      </c>
      <c r="D16" s="131" t="str">
        <f>VLOOKUP(B4,'M-HD'!$A$6:$Q$13,5)</f>
        <v>石川･小松工高</v>
      </c>
      <c r="E16" s="10">
        <f>VLOOKUP(E4,'M-HD'!$A$6:$Q$13,15)</f>
        <v>1463</v>
      </c>
      <c r="F16" s="20" t="str">
        <f>VLOOKUP(E4,'M-HD'!$A$6:$Q$13,3)&amp;" "&amp;VLOOKUP(E4,'M-HD'!$A$6:$Q$13,4)</f>
        <v>表　　　一輝 M2</v>
      </c>
      <c r="G16" s="131" t="str">
        <f>VLOOKUP(E4,'M-HD'!$A$6:$Q$13,5)</f>
        <v>石川･電気通信大</v>
      </c>
      <c r="H16" s="10">
        <f>VLOOKUP(H4,'M-HD'!$A$6:$Q$13,15)</f>
        <v>1358</v>
      </c>
      <c r="I16" s="13" t="str">
        <f>VLOOKUP(H4,'M-HD'!$A$6:$Q$13,3)&amp;" "&amp;VLOOKUP(H4,'M-HD'!$A$6:$Q$13,4)</f>
        <v>中田　　健太 M2</v>
      </c>
      <c r="J16" s="131" t="str">
        <f>VLOOKUP(H4,'M-HD'!$A$6:$Q$13,5)</f>
        <v>石川･金 沢 大</v>
      </c>
      <c r="K16" s="10">
        <f>VLOOKUP(K4,'M-HD'!$A$6:$Q$13,15)</f>
        <v>990</v>
      </c>
      <c r="L16" s="13" t="str">
        <f>VLOOKUP(K4,'M-HD'!$A$6:$Q$13,3)&amp;" "&amp;VLOOKUP(K4,'M-HD'!$A$6:$Q$13,4)</f>
        <v>新保　　郁臣 1</v>
      </c>
      <c r="M16" s="131" t="str">
        <f>VLOOKUP(K4,'M-HD'!$A$6:$Q$13,5)</f>
        <v>石川･小松工高</v>
      </c>
      <c r="N16" s="10">
        <f>VLOOKUP(N4,'M-HD'!$A$6:$Q$13,15)</f>
        <v>689</v>
      </c>
      <c r="O16" s="13" t="str">
        <f>VLOOKUP(N4,'M-HD'!$A$6:$Q$13,3)&amp;" "&amp;VLOOKUP(N4,'M-HD'!$A$6:$Q$13,4)</f>
        <v>中村　　友哉 3</v>
      </c>
      <c r="P16" s="131" t="str">
        <f>VLOOKUP(N4,'M-HD'!$A$6:$Q$13,5)</f>
        <v>石川･紫錦台中</v>
      </c>
      <c r="Q16" s="10">
        <f>VLOOKUP(Q4,'M-HD'!$A$6:$Q$13,15)</f>
        <v>590</v>
      </c>
      <c r="R16" s="13" t="str">
        <f>VLOOKUP(Q4,'M-HD'!$A$6:$Q$13,3)&amp;" "&amp;VLOOKUP(Q4,'M-HD'!$A$6:$Q$13,4)</f>
        <v>古谷　　華義 1</v>
      </c>
      <c r="S16" s="131" t="str">
        <f>VLOOKUP(Q4,'M-HD'!$A$6:$Q$13,5)</f>
        <v>石川･翠 星 高</v>
      </c>
      <c r="T16" s="10">
        <f>VLOOKUP(T4,'M-HD'!$A$6:$Q$13,15)</f>
        <v>489</v>
      </c>
      <c r="U16" s="13" t="str">
        <f>VLOOKUP(T4,'M-HD'!$A$6:$Q$13,3)&amp;" "&amp;VLOOKUP(T4,'M-HD'!$A$6:$Q$13,4)</f>
        <v>西野　　圭悟 2</v>
      </c>
      <c r="V16" s="131" t="str">
        <f>VLOOKUP(T4,'M-HD'!$A$6:$Q$13,5)</f>
        <v>石川･翠 星 高</v>
      </c>
      <c r="W16" s="10"/>
      <c r="X16" s="13"/>
      <c r="Y16" s="131"/>
      <c r="Z16" s="8"/>
    </row>
    <row r="17" spans="1:26" ht="9.75">
      <c r="A17" s="14" t="s">
        <v>16</v>
      </c>
      <c r="B17" s="15">
        <f>VLOOKUP(B4,'M-HD'!$A$6:$Q$13,8)</f>
        <v>16.12</v>
      </c>
      <c r="C17" s="16">
        <f>VLOOKUP(B4,'M-HD'!$A$6:$Q$13,9)</f>
        <v>1.7</v>
      </c>
      <c r="D17" s="132"/>
      <c r="E17" s="15">
        <f>VLOOKUP(E4,'M-HD'!$A$6:$Q$13,8)</f>
        <v>16.26</v>
      </c>
      <c r="F17" s="16">
        <f>VLOOKUP(E4,'M-HD'!$A$6:$Q$13,9)</f>
        <v>1.7</v>
      </c>
      <c r="G17" s="132"/>
      <c r="H17" s="15">
        <f>VLOOKUP(H4,'M-HD'!$A$6:$Q$13,8)</f>
        <v>16.79</v>
      </c>
      <c r="I17" s="16">
        <f>VLOOKUP(H4,'M-HD'!$A$6:$Q$13,9)</f>
        <v>1.7</v>
      </c>
      <c r="J17" s="132"/>
      <c r="K17" s="15">
        <f>VLOOKUP(K4,'M-HD'!$A$6:$Q$13,8)</f>
        <v>17.9</v>
      </c>
      <c r="L17" s="16">
        <f>VLOOKUP(K4,'M-HD'!$A$6:$Q$13,9)</f>
        <v>1</v>
      </c>
      <c r="M17" s="132"/>
      <c r="N17" s="15" t="str">
        <f>VLOOKUP(N4,'M-HD'!$A$6:$Q$13,8)</f>
        <v>DNF</v>
      </c>
      <c r="O17" s="16">
        <f>VLOOKUP(N4,'M-HD'!$A$6:$Q$13,9)</f>
        <v>1</v>
      </c>
      <c r="P17" s="132"/>
      <c r="Q17" s="15">
        <f>VLOOKUP(Q4,'M-HD'!$A$6:$Q$13,8)</f>
        <v>21.49</v>
      </c>
      <c r="R17" s="16">
        <f>VLOOKUP(Q4,'M-HD'!$A$6:$Q$13,9)</f>
        <v>1</v>
      </c>
      <c r="S17" s="132"/>
      <c r="T17" s="15">
        <f>VLOOKUP(T4,'M-HD'!$A$6:$Q$13,8)</f>
        <v>23.12</v>
      </c>
      <c r="U17" s="16">
        <f>VLOOKUP(T4,'M-HD'!$A$6:$Q$13,9)</f>
        <v>1.7</v>
      </c>
      <c r="V17" s="132"/>
      <c r="W17" s="15"/>
      <c r="X17" s="16"/>
      <c r="Y17" s="132"/>
      <c r="Z17" s="17"/>
    </row>
    <row r="18" spans="1:26" ht="9.75">
      <c r="A18" s="18" t="s">
        <v>17</v>
      </c>
      <c r="B18" s="9">
        <f>VLOOKUP(B4,'M-HD'!$A$6:$Q$13,13)</f>
        <v>56.86</v>
      </c>
      <c r="C18" s="19"/>
      <c r="D18" s="133"/>
      <c r="E18" s="9">
        <f>VLOOKUP(E4,'M-HD'!$A$6:$Q$13,13)</f>
        <v>58.35</v>
      </c>
      <c r="F18" s="19"/>
      <c r="G18" s="133"/>
      <c r="H18" s="9">
        <f>VLOOKUP(H4,'M-HD'!$A$6:$Q$13,13)</f>
        <v>59.13</v>
      </c>
      <c r="I18" s="19"/>
      <c r="J18" s="133"/>
      <c r="K18" s="9" t="str">
        <f>VLOOKUP(K4,'M-HD'!$A$6:$Q$13,13)</f>
        <v>1:05.52</v>
      </c>
      <c r="L18" s="19"/>
      <c r="M18" s="133"/>
      <c r="N18" s="9" t="str">
        <f>VLOOKUP(N4,'M-HD'!$A$6:$Q$13,13)</f>
        <v>1:00.20</v>
      </c>
      <c r="O18" s="19"/>
      <c r="P18" s="133"/>
      <c r="Q18" s="9" t="str">
        <f>VLOOKUP(Q4,'M-HD'!$A$6:$Q$13,13)</f>
        <v>1:07.60</v>
      </c>
      <c r="R18" s="19"/>
      <c r="S18" s="133"/>
      <c r="T18" s="15" t="str">
        <f>VLOOKUP(T4,'M-HD'!$A$6:$Q$13,13)</f>
        <v>1:08.01</v>
      </c>
      <c r="U18" s="19"/>
      <c r="V18" s="133"/>
      <c r="W18" s="9"/>
      <c r="X18" s="19"/>
      <c r="Y18" s="133"/>
      <c r="Z18" s="8"/>
    </row>
    <row r="19" spans="1:26" ht="9.75">
      <c r="A19" s="12" t="s">
        <v>18</v>
      </c>
      <c r="B19" s="10">
        <f>VLOOKUP(B4,'M-JD'!$A$6:$Q$13,15)</f>
        <v>1103</v>
      </c>
      <c r="C19" s="13" t="str">
        <f>VLOOKUP(B4,'M-JD'!$A$6:$Q$13,3)&amp;" "&amp;VLOOKUP(B4,'M-JD'!$A$6:$Q$13,4)</f>
        <v>橋浦　　虎杜 3</v>
      </c>
      <c r="D19" s="131" t="str">
        <f>VLOOKUP(B4,'M-JD'!$A$6:$Q$13,5)</f>
        <v>石川･松 東 中</v>
      </c>
      <c r="E19" s="10">
        <f>VLOOKUP(E4,'M-JD'!$A$6:$Q$13,15)</f>
        <v>1050</v>
      </c>
      <c r="F19" s="13" t="str">
        <f>VLOOKUP(E4,'M-JD'!$A$6:$Q$13,3)&amp;" "&amp;VLOOKUP(E4,'M-JD'!$A$6:$Q$13,4)</f>
        <v>中村　　兼介 2</v>
      </c>
      <c r="G19" s="131" t="s">
        <v>19</v>
      </c>
      <c r="H19" s="10">
        <f>VLOOKUP(H4,'M-JD'!$A$6:$Q$13,15)</f>
        <v>1015</v>
      </c>
      <c r="I19" s="13" t="str">
        <f>VLOOKUP(H4,'M-JD'!$A$6:$Q$13,3)&amp;" "&amp;VLOOKUP(H4,'M-JD'!$A$6:$Q$13,4)</f>
        <v>中谷　賢太朗 2</v>
      </c>
      <c r="J19" s="131" t="str">
        <f>VLOOKUP(H4,'M-JD'!$A$6:$Q$13,5)</f>
        <v>石川･芦 城 中</v>
      </c>
      <c r="K19" s="10">
        <f>VLOOKUP(K4,'M-JD'!$A$6:$Q$13,15)</f>
        <v>956</v>
      </c>
      <c r="L19" s="13" t="str">
        <f>VLOOKUP(K4,'M-JD'!$A$6:$Q$13,3)&amp;" "&amp;VLOOKUP(K4,'M-JD'!$A$6:$Q$13,4)</f>
        <v>松本　　航季 1</v>
      </c>
      <c r="M19" s="131" t="str">
        <f>VLOOKUP(K4,'M-JD'!$A$6:$Q$13,5)</f>
        <v>石川･高尾台中</v>
      </c>
      <c r="N19" s="10">
        <f>VLOOKUP(N4,'M-JD'!$A$6:$Q$13,15)</f>
        <v>812</v>
      </c>
      <c r="O19" s="13" t="str">
        <f>VLOOKUP(N4,'M-JD'!$A$6:$Q$13,3)&amp;" "&amp;VLOOKUP(N4,'M-JD'!$A$6:$Q$13,4)</f>
        <v>笠松　　慎史 2</v>
      </c>
      <c r="P19" s="131" t="str">
        <f>VLOOKUP(N4,'M-JD'!$A$6:$Q$13,5)</f>
        <v>石川･野 田 中</v>
      </c>
      <c r="Q19" s="10">
        <f>VLOOKUP(Q4,'M-JD'!$A$6:$Q$13,15)</f>
        <v>768</v>
      </c>
      <c r="R19" s="13" t="str">
        <f>VLOOKUP(Q4,'M-JD'!$A$6:$Q$13,3)&amp;" "&amp;VLOOKUP(Q4,'M-JD'!$A$6:$Q$13,4)</f>
        <v>中村　　厚希 2</v>
      </c>
      <c r="S19" s="131" t="str">
        <f>VLOOKUP(Q4,'M-JD'!$A$6:$Q$13,5)</f>
        <v>石川･高尾台中</v>
      </c>
      <c r="T19" s="10">
        <f>VLOOKUP(T4,'M-JD'!$A$6:$Q$13,15)</f>
        <v>627</v>
      </c>
      <c r="U19" s="13" t="str">
        <f>VLOOKUP(T4,'M-JD'!$A$6:$Q$13,3)&amp;" "&amp;VLOOKUP(T4,'M-JD'!$A$6:$Q$13,4)</f>
        <v>清水　　宏樹 2</v>
      </c>
      <c r="V19" s="131" t="str">
        <f>VLOOKUP(T4,'M-JD'!$A$6:$Q$13,5)</f>
        <v>石川･松 陽 中</v>
      </c>
      <c r="W19" s="10">
        <f>VLOOKUP(W4,'M-JD'!$A$6:$Q$13,15)</f>
        <v>380</v>
      </c>
      <c r="X19" s="13" t="str">
        <f>VLOOKUP(W4,'M-JD'!$A$6:$Q$13,3)&amp;" "&amp;VLOOKUP(W4,'M-JD'!$A$6:$Q$13,4)</f>
        <v>宮坂　　純平 2</v>
      </c>
      <c r="Y19" s="131" t="str">
        <f>VLOOKUP(W4,'M-JD'!$A$6:$Q$13,5)</f>
        <v>石川･松 陽 中</v>
      </c>
      <c r="Z19" s="8"/>
    </row>
    <row r="20" spans="1:26" ht="9.75">
      <c r="A20" s="14" t="s">
        <v>20</v>
      </c>
      <c r="B20" s="15">
        <f>VLOOKUP(B4,'M-JD'!$A$6:$Q$13,8)</f>
        <v>5.76</v>
      </c>
      <c r="C20" s="16">
        <f>VLOOKUP(B4,'M-JD'!$A$6:$Q$13,9)</f>
        <v>1.1</v>
      </c>
      <c r="D20" s="132"/>
      <c r="E20" s="15">
        <f>VLOOKUP(E4,'M-JD'!$A$6:$Q$13,8)</f>
        <v>5.27</v>
      </c>
      <c r="F20" s="16">
        <f>VLOOKUP(E4,'M-JD'!$A$6:$Q$13,9)</f>
        <v>1.1</v>
      </c>
      <c r="G20" s="132"/>
      <c r="H20" s="15">
        <f>VLOOKUP(H4,'M-JD'!$A$6:$Q$13,8)</f>
        <v>5.56</v>
      </c>
      <c r="I20" s="16">
        <f>VLOOKUP(H4,'M-JD'!$A$6:$Q$13,9)</f>
        <v>1</v>
      </c>
      <c r="J20" s="132"/>
      <c r="K20" s="15">
        <f>VLOOKUP(K4,'M-JD'!$A$6:$Q$13,8)</f>
        <v>5.03</v>
      </c>
      <c r="L20" s="16">
        <f>VLOOKUP(K4,'M-JD'!$A$6:$Q$13,9)</f>
        <v>-0.5</v>
      </c>
      <c r="M20" s="132"/>
      <c r="N20" s="15">
        <f>VLOOKUP(N4,'M-JD'!$A$6:$Q$13,8)</f>
        <v>5</v>
      </c>
      <c r="O20" s="16">
        <f>VLOOKUP(N4,'M-JD'!$A$6:$Q$13,9)</f>
        <v>1.1</v>
      </c>
      <c r="P20" s="132"/>
      <c r="Q20" s="15">
        <f>VLOOKUP(Q4,'M-JD'!$A$6:$Q$13,8)</f>
        <v>4.78</v>
      </c>
      <c r="R20" s="16">
        <f>VLOOKUP(Q4,'M-JD'!$A$6:$Q$13,9)</f>
        <v>-0.5</v>
      </c>
      <c r="S20" s="132"/>
      <c r="T20" s="15">
        <f>VLOOKUP(T4,'M-JD'!$A$6:$Q$13,8)</f>
        <v>4.53</v>
      </c>
      <c r="U20" s="16">
        <f>VLOOKUP(T4,'M-JD'!$A$6:$Q$13,9)</f>
        <v>-0.1</v>
      </c>
      <c r="V20" s="132"/>
      <c r="W20" s="15">
        <f>VLOOKUP(W4,'M-JD'!$A$6:$Q$13,8)</f>
        <v>3.74</v>
      </c>
      <c r="X20" s="16">
        <f>VLOOKUP(W4,'M-JD'!$A$6:$Q$13,9)</f>
        <v>-0.5</v>
      </c>
      <c r="Y20" s="132"/>
      <c r="Z20" s="17"/>
    </row>
    <row r="21" spans="1:26" ht="9.75">
      <c r="A21" s="18" t="s">
        <v>21</v>
      </c>
      <c r="B21" s="15">
        <f>VLOOKUP(B4,'M-JD'!$A$6:$Q$13,13)</f>
        <v>1.55</v>
      </c>
      <c r="C21" s="16"/>
      <c r="D21" s="132"/>
      <c r="E21" s="15">
        <f>VLOOKUP(E4,'M-JD'!$A$6:$Q$13,13)</f>
        <v>1.6</v>
      </c>
      <c r="F21" s="16"/>
      <c r="G21" s="132"/>
      <c r="H21" s="15">
        <f>VLOOKUP(H4,'M-JD'!$A$6:$Q$13,13)</f>
        <v>1.5</v>
      </c>
      <c r="I21" s="16"/>
      <c r="J21" s="132"/>
      <c r="K21" s="15">
        <f>VLOOKUP(K4,'M-JD'!$A$6:$Q$13,13)</f>
        <v>1.55</v>
      </c>
      <c r="L21" s="16"/>
      <c r="M21" s="132"/>
      <c r="N21" s="15">
        <f>VLOOKUP(N4,'M-JD'!$A$6:$Q$13,13)</f>
        <v>1.4</v>
      </c>
      <c r="O21" s="16"/>
      <c r="P21" s="132"/>
      <c r="Q21" s="15">
        <f>VLOOKUP(Q4,'M-JD'!$A$6:$Q$13,13)</f>
        <v>1.4</v>
      </c>
      <c r="R21" s="16"/>
      <c r="S21" s="132"/>
      <c r="T21" s="15">
        <f>VLOOKUP(T4,'M-JD'!$A$6:$Q$13,13)</f>
        <v>1.3</v>
      </c>
      <c r="U21" s="16"/>
      <c r="V21" s="132"/>
      <c r="W21" s="15">
        <f>VLOOKUP(W4,'M-JD'!$A$6:$Q$13,13)</f>
        <v>1.2</v>
      </c>
      <c r="X21" s="16"/>
      <c r="Y21" s="132"/>
      <c r="Z21" s="8"/>
    </row>
    <row r="22" spans="1:26" ht="9.75">
      <c r="A22" s="12" t="s">
        <v>22</v>
      </c>
      <c r="B22" s="10">
        <f>VLOOKUP(B4,'M-JT'!$A$6:$U$13,20)</f>
        <v>2251</v>
      </c>
      <c r="C22" s="13" t="str">
        <f>VLOOKUP(B4,'M-JT'!$A$6:$U$13,3)&amp;" "&amp;VLOOKUP(B4,'M-JT'!$A$6:$U$13,4)</f>
        <v>釜村　　快斗 2</v>
      </c>
      <c r="D22" s="131" t="str">
        <f>VLOOKUP(B4,'M-JT'!$A$6:$U$13,5)</f>
        <v>石川･寺 井 高</v>
      </c>
      <c r="E22" s="10">
        <f>VLOOKUP(E4,'M-JT'!$A$6:$U$13,20)</f>
        <v>2048</v>
      </c>
      <c r="F22" s="13" t="str">
        <f>VLOOKUP(E4,'M-JT'!$A$6:$U$13,3)&amp;" "&amp;VLOOKUP(E4,'M-JT'!$A$6:$U$13,4)</f>
        <v>鵜川　　大輔 4</v>
      </c>
      <c r="G22" s="131" t="str">
        <f>VLOOKUP(E4,'M-JT'!$A$6:$U$13,5)</f>
        <v>富山･富 山 大</v>
      </c>
      <c r="H22" s="10">
        <f>VLOOKUP(H4,'M-JT'!$A$6:$U$13,20)</f>
        <v>2010</v>
      </c>
      <c r="I22" s="13" t="str">
        <f>VLOOKUP(H4,'M-JT'!$A$6:$U$13,3)&amp;" "&amp;VLOOKUP(H4,'M-JT'!$A$6:$U$13,4)</f>
        <v>加藤　　諒大 2</v>
      </c>
      <c r="J22" s="131" t="str">
        <f>VLOOKUP(H4,'M-JT'!$A$6:$U$13,5)</f>
        <v>福井･高 志 高</v>
      </c>
      <c r="K22" s="10">
        <f>VLOOKUP(K4,'M-JT'!$A$6:$U$13,20)</f>
        <v>1909</v>
      </c>
      <c r="L22" s="13" t="str">
        <f>VLOOKUP(K4,'M-JT'!$A$6:$U$13,3)&amp;" "&amp;VLOOKUP(K4,'M-JT'!$A$6:$U$13,4)</f>
        <v>三浦　　裕介 </v>
      </c>
      <c r="M22" s="131" t="str">
        <f>VLOOKUP(K4,'M-JT'!$A$6:$U$13,5)</f>
        <v>石川･コ マ ツ</v>
      </c>
      <c r="N22" s="10">
        <f>VLOOKUP(N4,'M-JT'!$A$6:$U$13,20)</f>
        <v>1902</v>
      </c>
      <c r="O22" s="13" t="str">
        <f>VLOOKUP(N4,'M-JT'!$A$6:$U$13,3)&amp;" "&amp;VLOOKUP(N4,'M-JT'!$A$6:$U$13,4)</f>
        <v>前野　　鉄男 4</v>
      </c>
      <c r="P22" s="131" t="str">
        <f>VLOOKUP(N4,'M-JT'!$A$6:$U$13,5)</f>
        <v>石川･石川高専</v>
      </c>
      <c r="Q22" s="10">
        <f>VLOOKUP(Q4,'M-JT'!$A$6:$U$13,20)</f>
        <v>1803</v>
      </c>
      <c r="R22" s="13" t="str">
        <f>VLOOKUP(Q4,'M-JT'!$A$6:$U$13,3)&amp;" "&amp;VLOOKUP(Q4,'M-JT'!$A$6:$U$13,4)</f>
        <v>石丸　　智也 2</v>
      </c>
      <c r="S22" s="131" t="str">
        <f>VLOOKUP(Q4,'M-JT'!$A$6:$U$13,5)</f>
        <v>富山･富山中部高</v>
      </c>
      <c r="T22" s="10">
        <f>VLOOKUP(T4,'M-JT'!$A$6:$U$13,20)</f>
        <v>1781</v>
      </c>
      <c r="U22" s="13" t="str">
        <f>VLOOKUP(T4,'M-JT'!$A$6:$U$13,3)&amp;" "&amp;VLOOKUP(T4,'M-JT'!$A$6:$U$13,4)</f>
        <v>近藤　　岳琉 1</v>
      </c>
      <c r="V22" s="131" t="str">
        <f>VLOOKUP(T4,'M-JT'!$A$6:$U$13,5)</f>
        <v>石川･石川高専</v>
      </c>
      <c r="W22" s="10">
        <f>VLOOKUP(W4,'M-JT'!$A$6:$U$13,20)</f>
        <v>1771</v>
      </c>
      <c r="X22" s="13" t="str">
        <f>VLOOKUP(W4,'M-JT'!$A$6:$U$13,3)&amp;" "&amp;VLOOKUP(W4,'M-JT'!$A$6:$U$13,4)</f>
        <v>吉田　　和希 2</v>
      </c>
      <c r="Y22" s="131" t="str">
        <f>VLOOKUP(W4,'M-JT'!$A$6:$U$13,5)</f>
        <v>石川･石川高専</v>
      </c>
      <c r="Z22" s="8"/>
    </row>
    <row r="23" spans="1:26" ht="9.75">
      <c r="A23" s="14" t="s">
        <v>20</v>
      </c>
      <c r="B23" s="15">
        <f>VLOOKUP(B4,'M-JT'!$A$6:$U$13,8)</f>
        <v>6.15</v>
      </c>
      <c r="C23" s="16">
        <f>VLOOKUP(B4,'M-JT'!$A$6:$U$13,9)</f>
        <v>-0.5</v>
      </c>
      <c r="D23" s="132"/>
      <c r="E23" s="15">
        <f>VLOOKUP(E4,'M-JT'!$A$6:$U$13,8)</f>
        <v>6.09</v>
      </c>
      <c r="F23" s="16">
        <f>VLOOKUP(E4,'M-JT'!$A$6:$U$13,9)</f>
        <v>-0.1</v>
      </c>
      <c r="G23" s="132"/>
      <c r="H23" s="15">
        <f>VLOOKUP(H4,'M-JT'!$A$6:$U$13,8)</f>
        <v>6.47</v>
      </c>
      <c r="I23" s="16">
        <f>VLOOKUP(H4,'M-JT'!$A$6:$U$13,9)</f>
        <v>0.3</v>
      </c>
      <c r="J23" s="132"/>
      <c r="K23" s="15">
        <f>VLOOKUP(K4,'M-JT'!$A$6:$U$13,8)</f>
        <v>5.6</v>
      </c>
      <c r="L23" s="16">
        <f>VLOOKUP(K4,'M-JT'!$A$6:$U$13,9)</f>
        <v>1.7</v>
      </c>
      <c r="M23" s="132"/>
      <c r="N23" s="15">
        <f>VLOOKUP(N4,'M-JT'!$A$6:$U$13,8)</f>
        <v>5.9</v>
      </c>
      <c r="O23" s="16">
        <f>VLOOKUP(N4,'M-JT'!$A$6:$U$13,9)</f>
        <v>0</v>
      </c>
      <c r="P23" s="132"/>
      <c r="Q23" s="15">
        <f>VLOOKUP(Q4,'M-JT'!$A$6:$U$13,8)</f>
        <v>5.95</v>
      </c>
      <c r="R23" s="16">
        <f>VLOOKUP(Q4,'M-JT'!$A$6:$U$13,9)</f>
        <v>1.6</v>
      </c>
      <c r="S23" s="132"/>
      <c r="T23" s="15">
        <f>VLOOKUP(T4,'M-JT'!$A$6:$U$13,8)</f>
        <v>5.87</v>
      </c>
      <c r="U23" s="16">
        <f>VLOOKUP(T4,'M-JT'!$A$6:$U$13,9)</f>
        <v>0.3</v>
      </c>
      <c r="V23" s="132"/>
      <c r="W23" s="15">
        <f>VLOOKUP(W4,'M-JT'!$A$6:$U$13,8)</f>
        <v>5.57</v>
      </c>
      <c r="X23" s="16">
        <f>VLOOKUP(W4,'M-JT'!$A$6:$U$13,9)</f>
        <v>0.3</v>
      </c>
      <c r="Y23" s="132"/>
      <c r="Z23" s="17"/>
    </row>
    <row r="24" spans="1:26" ht="9.75">
      <c r="A24" s="18" t="s">
        <v>21</v>
      </c>
      <c r="B24" s="15">
        <f>VLOOKUP(B4,'M-JT'!$A$6:$U$13,13)</f>
        <v>1.91</v>
      </c>
      <c r="C24" s="16"/>
      <c r="D24" s="132"/>
      <c r="E24" s="15">
        <f>VLOOKUP(E4,'M-JT'!$A$6:$U$13,13)</f>
        <v>1.65</v>
      </c>
      <c r="F24" s="16"/>
      <c r="G24" s="132"/>
      <c r="H24" s="15">
        <f>VLOOKUP(H4,'M-JT'!$A$6:$U$13,13)</f>
        <v>1.55</v>
      </c>
      <c r="I24" s="16"/>
      <c r="J24" s="132"/>
      <c r="K24" s="15">
        <f>VLOOKUP(K4,'M-JT'!$A$6:$U$13,13)</f>
        <v>1.8</v>
      </c>
      <c r="L24" s="16"/>
      <c r="M24" s="132"/>
      <c r="N24" s="15">
        <f>VLOOKUP(N4,'M-JT'!$A$6:$U$13,13)</f>
        <v>1.6</v>
      </c>
      <c r="O24" s="16"/>
      <c r="P24" s="132"/>
      <c r="Q24" s="15">
        <f>VLOOKUP(Q4,'M-JT'!$A$6:$U$13,13)</f>
        <v>1.6</v>
      </c>
      <c r="R24" s="16"/>
      <c r="S24" s="132"/>
      <c r="T24" s="15">
        <f>VLOOKUP(T4,'M-JT'!$A$6:$U$13,13)</f>
        <v>1.55</v>
      </c>
      <c r="U24" s="16"/>
      <c r="V24" s="132"/>
      <c r="W24" s="15">
        <f>VLOOKUP(W4,'M-JT'!$A$6:$U$13,13)</f>
        <v>1.55</v>
      </c>
      <c r="X24" s="16"/>
      <c r="Y24" s="132"/>
      <c r="Z24" s="8"/>
    </row>
    <row r="25" spans="1:26" ht="9.75">
      <c r="A25" s="14" t="s">
        <v>23</v>
      </c>
      <c r="B25" s="15">
        <f>VLOOKUP(B4,'M-JT'!$A$6:$U$13,17)</f>
        <v>12.96</v>
      </c>
      <c r="C25" s="16">
        <f>VLOOKUP(B4,'M-JT'!$A$6:$U$13,18)</f>
        <v>1.2</v>
      </c>
      <c r="D25" s="132"/>
      <c r="E25" s="15">
        <f>VLOOKUP(E4,'M-JT'!$A$6:$U$13,17)</f>
        <v>13.54</v>
      </c>
      <c r="F25" s="16">
        <f>VLOOKUP(E4,'M-JT'!$A$6:$U$13,18)</f>
        <v>1.8</v>
      </c>
      <c r="G25" s="132"/>
      <c r="H25" s="15">
        <f>VLOOKUP(H4,'M-JT'!$A$6:$U$13,17)</f>
        <v>13.32</v>
      </c>
      <c r="I25" s="16">
        <f>VLOOKUP(H4,'M-JT'!$A$6:$U$13,18)</f>
        <v>0.9</v>
      </c>
      <c r="J25" s="132"/>
      <c r="K25" s="15">
        <f>VLOOKUP(K4,'M-JT'!$A$6:$U$13,17)</f>
        <v>11.82</v>
      </c>
      <c r="L25" s="16">
        <f>VLOOKUP(K4,'M-JT'!$A$6:$U$13,18)</f>
        <v>0.3</v>
      </c>
      <c r="M25" s="132"/>
      <c r="N25" s="15">
        <f>VLOOKUP(N4,'M-JT'!$A$6:$U$13,17)</f>
        <v>12.97</v>
      </c>
      <c r="O25" s="16">
        <f>VLOOKUP(N4,'M-JT'!$A$6:$U$13,18)</f>
        <v>0.8</v>
      </c>
      <c r="P25" s="132"/>
      <c r="Q25" s="15">
        <f>VLOOKUP(Q4,'M-JT'!$A$6:$U$13,17)</f>
        <v>11.93</v>
      </c>
      <c r="R25" s="16">
        <f>VLOOKUP(Q4,'M-JT'!$A$6:$U$13,18)</f>
        <v>1.2</v>
      </c>
      <c r="S25" s="132"/>
      <c r="T25" s="15">
        <f>VLOOKUP(T4,'M-JT'!$A$6:$U$13,17)</f>
        <v>12.31</v>
      </c>
      <c r="U25" s="16">
        <f>VLOOKUP(T4,'M-JT'!$A$6:$U$13,18)</f>
        <v>0.6</v>
      </c>
      <c r="V25" s="132"/>
      <c r="W25" s="15">
        <f>VLOOKUP(W4,'M-JT'!$A$6:$U$13,17)</f>
        <v>12.8</v>
      </c>
      <c r="X25" s="16">
        <f>VLOOKUP(W4,'M-JT'!$A$6:$U$13,18)</f>
        <v>2.1</v>
      </c>
      <c r="Y25" s="132"/>
      <c r="Z25" s="17"/>
    </row>
    <row r="26" spans="1:26" ht="9.75">
      <c r="A26" s="12" t="s">
        <v>24</v>
      </c>
      <c r="B26" s="10">
        <f>VLOOKUP(B4,'M-YTT'!$A$6:$R$13,18)</f>
        <v>1210</v>
      </c>
      <c r="C26" s="13" t="str">
        <f>VLOOKUP(B4,'M-YTT'!$A$6:$Q$13,3)&amp;" "&amp;VLOOKUP(B4,'M-YTT'!$A$6:$Q$13,4)</f>
        <v>水上　瑠輝也 2</v>
      </c>
      <c r="D26" s="131" t="str">
        <f>VLOOKUP(B4,'M-YTT'!$A$6:$Q$13,5)</f>
        <v>石川･高尾台中</v>
      </c>
      <c r="E26" s="10">
        <f>VLOOKUP(E4,'M-YTT'!$A$6:$R$13,18)</f>
        <v>1207</v>
      </c>
      <c r="F26" s="13" t="str">
        <f>VLOOKUP(E4,'M-YTT'!$A$6:$Q$13,3)&amp;" "&amp;VLOOKUP(E4,'M-YTT'!$A$6:$Q$13,4)</f>
        <v>竹内　　　能 3</v>
      </c>
      <c r="G26" s="131" t="str">
        <f>VLOOKUP(E4,'M-YTT'!$A$6:$Q$13,5)</f>
        <v>石川･松 東 中</v>
      </c>
      <c r="H26" s="10">
        <f>VLOOKUP(H4,'M-YTT'!$A$6:$R$13,18)</f>
        <v>927</v>
      </c>
      <c r="I26" s="13" t="str">
        <f>VLOOKUP(H4,'M-YTT'!$A$6:$Q$13,3)&amp;" "&amp;VLOOKUP(H4,'M-YTT'!$A$6:$Q$13,4)</f>
        <v>横川　　　廉 2</v>
      </c>
      <c r="J26" s="131" t="str">
        <f>VLOOKUP(H4,'M-YTT'!$A$6:$Q$13,5)</f>
        <v>石川･板 津 中</v>
      </c>
      <c r="K26" s="10">
        <f>VLOOKUP(K4,'M-YTT'!$A$6:$R$13,18)</f>
        <v>822</v>
      </c>
      <c r="L26" s="13" t="str">
        <f>VLOOKUP(K4,'M-YTT'!$A$6:$Q$13,3)&amp;" "&amp;VLOOKUP(K4,'M-YTT'!$A$6:$Q$13,4)</f>
        <v>小松　　祐太 2</v>
      </c>
      <c r="M26" s="131" t="str">
        <f>VLOOKUP(K4,'M-YTT'!$A$6:$Q$13,5)</f>
        <v>石川･芦 城 中</v>
      </c>
      <c r="N26" s="10">
        <f>VLOOKUP(N4,'M-YTT'!$A$6:$R$13,18)</f>
        <v>793</v>
      </c>
      <c r="O26" s="13" t="str">
        <f>VLOOKUP(N4,'M-YTT'!$A$6:$Q$13,3)&amp;" "&amp;VLOOKUP(N4,'M-YTT'!$A$6:$Q$13,4)</f>
        <v>西村　　太佑 2</v>
      </c>
      <c r="P26" s="131" t="str">
        <f>VLOOKUP(N4,'M-YTT'!$A$6:$Q$13,5)</f>
        <v>石川･板 津 中</v>
      </c>
      <c r="Q26" s="10">
        <f>VLOOKUP(Q4,'M-YTT'!$A$6:$R$13,18)</f>
        <v>686</v>
      </c>
      <c r="R26" s="13" t="str">
        <f>VLOOKUP(Q4,'M-YTT'!$A$6:$Q$13,3)&amp;" "&amp;VLOOKUP(Q4,'M-YTT'!$A$6:$Q$13,4)</f>
        <v>竹田　　匡孝 2</v>
      </c>
      <c r="S26" s="131" t="str">
        <f>VLOOKUP(Q4,'M-YTT'!$A$6:$Q$13,5)</f>
        <v>石川･松 陽 中</v>
      </c>
      <c r="T26" s="10">
        <f>VLOOKUP(T4,'M-YTT'!$A$6:$R$13,18)</f>
        <v>659</v>
      </c>
      <c r="U26" s="13" t="str">
        <f>VLOOKUP(T4,'M-YTT'!$A$6:$Q$13,3)&amp;" "&amp;VLOOKUP(T4,'M-YTT'!$A$6:$Q$13,4)</f>
        <v>竹村　　匡広 1</v>
      </c>
      <c r="V26" s="131" t="str">
        <f>VLOOKUP(T4,'M-YTT'!$A$6:$Q$13,5)</f>
        <v>石川･芦 城 中</v>
      </c>
      <c r="W26" s="10">
        <f>VLOOKUP(W4,'M-YTT'!$A$6:$R$13,18)</f>
        <v>490</v>
      </c>
      <c r="X26" s="13" t="str">
        <f>VLOOKUP(W4,'M-YTT'!$A$6:$Q$13,3)&amp;" "&amp;VLOOKUP(W4,'M-YTT'!$A$6:$Q$13,4)</f>
        <v>北村　　康輔 2</v>
      </c>
      <c r="Y26" s="131" t="str">
        <f>VLOOKUP(W4,'M-YTT'!$A$6:$Q$13,5)</f>
        <v>石川･南 部 中</v>
      </c>
      <c r="Z26" s="8"/>
    </row>
    <row r="27" spans="1:26" ht="9.75">
      <c r="A27" s="18" t="s">
        <v>25</v>
      </c>
      <c r="B27" s="15">
        <f>VLOOKUP(B4,'M-YTT'!$A$6:$Q$13,8)</f>
        <v>9.02</v>
      </c>
      <c r="C27" s="16"/>
      <c r="D27" s="132"/>
      <c r="E27" s="15">
        <f>VLOOKUP(E4,'M-YTT'!$A$6:$Q$13,8)</f>
        <v>9.31</v>
      </c>
      <c r="F27" s="16"/>
      <c r="G27" s="132"/>
      <c r="H27" s="15">
        <f>VLOOKUP(H4,'M-YTT'!$A$6:$Q$13,8)</f>
        <v>7.29</v>
      </c>
      <c r="I27" s="16"/>
      <c r="J27" s="132"/>
      <c r="K27" s="15">
        <f>VLOOKUP(K4,'M-YTT'!$A$6:$Q$13,8)</f>
        <v>7.47</v>
      </c>
      <c r="L27" s="16"/>
      <c r="M27" s="132"/>
      <c r="N27" s="15">
        <f>VLOOKUP(N4,'M-YTT'!$A$6:$Q$13,8)</f>
        <v>5.57</v>
      </c>
      <c r="O27" s="16"/>
      <c r="P27" s="132"/>
      <c r="Q27" s="15">
        <f>VLOOKUP(Q4,'M-YTT'!$A$6:$Q$13,8)</f>
        <v>6.66</v>
      </c>
      <c r="R27" s="16"/>
      <c r="S27" s="132"/>
      <c r="T27" s="15">
        <f>VLOOKUP(T4,'M-YTT'!$A$6:$Q$13,8)</f>
        <v>6.02</v>
      </c>
      <c r="U27" s="16"/>
      <c r="V27" s="132"/>
      <c r="W27" s="15">
        <f>VLOOKUP(W4,'M-YTT'!$A$6:$Q$13,8)</f>
        <v>5.38</v>
      </c>
      <c r="X27" s="16"/>
      <c r="Y27" s="132"/>
      <c r="Z27" s="8"/>
    </row>
    <row r="28" spans="1:26" ht="9.75">
      <c r="A28" s="18" t="s">
        <v>26</v>
      </c>
      <c r="B28" s="15">
        <f>VLOOKUP(B4,'M-YTT'!$A$6:$Q$13,12)</f>
        <v>24.63</v>
      </c>
      <c r="C28" s="16"/>
      <c r="D28" s="132"/>
      <c r="E28" s="15">
        <f>VLOOKUP(E4,'M-YTT'!$A$6:$Q$13,12)</f>
        <v>22.72</v>
      </c>
      <c r="F28" s="16"/>
      <c r="G28" s="132"/>
      <c r="H28" s="15">
        <f>VLOOKUP(H4,'M-YTT'!$A$6:$Q$13,12)</f>
        <v>19.69</v>
      </c>
      <c r="I28" s="16"/>
      <c r="J28" s="132"/>
      <c r="K28" s="15">
        <f>VLOOKUP(K4,'M-YTT'!$A$6:$Q$13,12)</f>
        <v>12.76</v>
      </c>
      <c r="L28" s="16"/>
      <c r="M28" s="132"/>
      <c r="N28" s="15">
        <f>VLOOKUP(N4,'M-YTT'!$A$6:$Q$13,12)</f>
        <v>14.74</v>
      </c>
      <c r="O28" s="16"/>
      <c r="P28" s="132"/>
      <c r="Q28" s="15">
        <f>VLOOKUP(Q4,'M-YTT'!$A$6:$Q$13,12)</f>
        <v>14.55</v>
      </c>
      <c r="R28" s="16"/>
      <c r="S28" s="132"/>
      <c r="T28" s="15">
        <f>VLOOKUP(T4,'M-YTT'!$A$6:$Q$13,12)</f>
        <v>13.19</v>
      </c>
      <c r="U28" s="16"/>
      <c r="V28" s="132"/>
      <c r="W28" s="15">
        <f>VLOOKUP(W4,'M-YTT'!$A$6:$Q$13,12)</f>
        <v>9.45</v>
      </c>
      <c r="X28" s="16"/>
      <c r="Y28" s="132"/>
      <c r="Z28" s="8"/>
    </row>
    <row r="29" spans="1:26" ht="9.75">
      <c r="A29" s="18" t="s">
        <v>27</v>
      </c>
      <c r="B29" s="15">
        <f>VLOOKUP(B4,'M-YTT'!$A$6:$Q$13,16)</f>
        <v>30.27</v>
      </c>
      <c r="C29" s="16"/>
      <c r="D29" s="132"/>
      <c r="E29" s="15">
        <f>VLOOKUP(E4,'M-YTT'!$A$6:$Q$13,16)</f>
        <v>32.58</v>
      </c>
      <c r="F29" s="16"/>
      <c r="G29" s="132"/>
      <c r="H29" s="15">
        <f>VLOOKUP(H4,'M-YTT'!$A$6:$Q$13,16)</f>
        <v>23.85</v>
      </c>
      <c r="I29" s="16"/>
      <c r="J29" s="132"/>
      <c r="K29" s="15">
        <f>VLOOKUP(K4,'M-YTT'!$A$6:$Q$13,16)</f>
        <v>24.82</v>
      </c>
      <c r="L29" s="16"/>
      <c r="M29" s="132"/>
      <c r="N29" s="15">
        <f>VLOOKUP(N4,'M-YTT'!$A$6:$Q$13,16)</f>
        <v>28.12</v>
      </c>
      <c r="O29" s="16"/>
      <c r="P29" s="132"/>
      <c r="Q29" s="15">
        <f>VLOOKUP(Q4,'M-YTT'!$A$6:$Q$13,16)</f>
        <v>16.32</v>
      </c>
      <c r="R29" s="16"/>
      <c r="S29" s="132"/>
      <c r="T29" s="15">
        <f>VLOOKUP(T4,'M-YTT'!$A$6:$Q$13,16)</f>
        <v>18.86</v>
      </c>
      <c r="U29" s="16"/>
      <c r="V29" s="132"/>
      <c r="W29" s="15">
        <f>VLOOKUP(W4,'M-YTT'!$A$6:$Q$13,16)</f>
        <v>16.45</v>
      </c>
      <c r="X29" s="16"/>
      <c r="Y29" s="132"/>
      <c r="Z29" s="8"/>
    </row>
    <row r="30" spans="1:26" ht="9.75">
      <c r="A30" s="12" t="s">
        <v>28</v>
      </c>
      <c r="B30" s="10">
        <f>VLOOKUP(B4,'M-JTT'!$A$6:$T$13,18)</f>
        <v>1731</v>
      </c>
      <c r="C30" s="13" t="str">
        <f>VLOOKUP(B4,'M-JTT'!$A$6:$T$13,3)&amp;" "&amp;VLOOKUP(B4,'M-JTT'!$A$6:$T$13,4)</f>
        <v>簾　　　凌太 2</v>
      </c>
      <c r="D30" s="131" t="str">
        <f>VLOOKUP(B4,'M-JTT'!$A$6:$T$13,5)</f>
        <v>石川･小松工高</v>
      </c>
      <c r="E30" s="10">
        <f>VLOOKUP(E4,'M-JTT'!$A$6:$T$13,18)</f>
        <v>1513</v>
      </c>
      <c r="F30" s="13" t="str">
        <f>VLOOKUP(E4,'M-JTT'!$A$6:$T$13,3)&amp;" "&amp;VLOOKUP(E4,'M-JTT'!$A$6:$T$13,4)</f>
        <v>佐伯　　拓哉 2</v>
      </c>
      <c r="G30" s="131" t="str">
        <f>VLOOKUP(E4,'M-JTT'!$A$6:$T$13,5)</f>
        <v>富山･富山中部高</v>
      </c>
      <c r="H30" s="10">
        <f>VLOOKUP(H4,'M-JTT'!$A$6:$T$13,18)</f>
        <v>1357</v>
      </c>
      <c r="I30" s="13" t="str">
        <f>VLOOKUP(H4,'M-JTT'!$A$6:$T$13,3)&amp;" "&amp;VLOOKUP(H4,'M-JTT'!$A$6:$T$13,4)</f>
        <v>南　　　颯人 1</v>
      </c>
      <c r="J30" s="131" t="str">
        <f>VLOOKUP(H4,'M-JTT'!$A$6:$T$13,5)</f>
        <v>石川･小松工高</v>
      </c>
      <c r="K30" s="10">
        <f>VLOOKUP(K4,'M-JTT'!$A$6:$T$13,18)</f>
        <v>1295</v>
      </c>
      <c r="L30" s="13" t="str">
        <f>VLOOKUP(K4,'M-JTT'!$A$6:$T$13,3)&amp;" "&amp;VLOOKUP(K4,'M-JTT'!$A$6:$T$13,4)</f>
        <v>中村　　浩輔 2</v>
      </c>
      <c r="M30" s="131" t="str">
        <f>VLOOKUP(K4,'M-JTT'!$A$6:$T$13,5)</f>
        <v>石川･寺 井 高</v>
      </c>
      <c r="N30" s="10">
        <f>VLOOKUP(N4,'M-JTT'!$A$6:$T$13,18)</f>
        <v>1267</v>
      </c>
      <c r="O30" s="13" t="str">
        <f>VLOOKUP(N4,'M-JTT'!$A$6:$T$13,3)&amp;" "&amp;VLOOKUP(N4,'M-JTT'!$A$6:$T$13,4)</f>
        <v>赤坂　　優太 2</v>
      </c>
      <c r="P30" s="131" t="str">
        <f>VLOOKUP(N4,'M-JTT'!$A$6:$T$13,5)</f>
        <v>石川･大聖寺実高</v>
      </c>
      <c r="Q30" s="10">
        <f>VLOOKUP(Q4,'M-JTT'!$A$6:$T$13,18)</f>
        <v>1256</v>
      </c>
      <c r="R30" s="13" t="str">
        <f>VLOOKUP(Q4,'M-JTT'!$A$6:$T$13,3)&amp;" "&amp;VLOOKUP(Q4,'M-JTT'!$A$6:$T$13,4)</f>
        <v>赤丸　　主樹 2</v>
      </c>
      <c r="S30" s="131" t="str">
        <f>VLOOKUP(Q4,'M-JTT'!$A$6:$T$13,5)</f>
        <v>石川･金沢伏見高</v>
      </c>
      <c r="T30" s="10">
        <f>VLOOKUP(T4,'M-JTT'!$A$6:$T$13,18)</f>
        <v>1254</v>
      </c>
      <c r="U30" s="13" t="str">
        <f>VLOOKUP(T4,'M-JTT'!$A$6:$T$13,3)&amp;" "&amp;VLOOKUP(T4,'M-JTT'!$A$6:$T$13,4)</f>
        <v>徳山　　　颯 2</v>
      </c>
      <c r="V30" s="131" t="str">
        <f>VLOOKUP(T4,'M-JTT'!$A$6:$T$13,5)</f>
        <v>石川･金沢伏見高</v>
      </c>
      <c r="W30" s="10">
        <f>VLOOKUP(W4,'M-JTT'!$A$6:$T$13,18)</f>
        <v>1254</v>
      </c>
      <c r="X30" s="13" t="str">
        <f>VLOOKUP(W4,'M-JTT'!$A$6:$T$13,3)&amp;" "&amp;VLOOKUP(W4,'M-JTT'!$A$6:$T$13,4)</f>
        <v>野関　　　悟 1</v>
      </c>
      <c r="Y30" s="131" t="str">
        <f>VLOOKUP(W4,'M-JTT'!$A$6:$T$13,5)</f>
        <v>石川･石川高専</v>
      </c>
      <c r="Z30" s="8"/>
    </row>
    <row r="31" spans="1:26" ht="9.75">
      <c r="A31" s="18" t="s">
        <v>25</v>
      </c>
      <c r="B31" s="15">
        <f>VLOOKUP(B4,'M-JTT'!$A$6:$T$13,8)</f>
        <v>10.12</v>
      </c>
      <c r="C31" s="16"/>
      <c r="D31" s="132"/>
      <c r="E31" s="15">
        <f>VLOOKUP(E4,'M-JTT'!$A$6:$T$13,8)</f>
        <v>10.86</v>
      </c>
      <c r="F31" s="16"/>
      <c r="G31" s="132"/>
      <c r="H31" s="15">
        <f>VLOOKUP(H4,'M-JTT'!$A$6:$T$13,8)</f>
        <v>9.74</v>
      </c>
      <c r="I31" s="16"/>
      <c r="J31" s="132"/>
      <c r="K31" s="15">
        <f>VLOOKUP(K4,'M-JTT'!$A$6:$T$13,8)</f>
        <v>7.38</v>
      </c>
      <c r="L31" s="16"/>
      <c r="M31" s="132"/>
      <c r="N31" s="15">
        <f>VLOOKUP(N4,'M-JTT'!$A$6:$T$13,8)</f>
        <v>7.66</v>
      </c>
      <c r="O31" s="16"/>
      <c r="P31" s="132"/>
      <c r="Q31" s="15">
        <f>VLOOKUP(Q4,'M-JTT'!$A$6:$T$13,8)</f>
        <v>8.43</v>
      </c>
      <c r="R31" s="16"/>
      <c r="S31" s="132"/>
      <c r="T31" s="15">
        <f>VLOOKUP(T4,'M-JTT'!$A$6:$T$13,8)</f>
        <v>7.65</v>
      </c>
      <c r="U31" s="16"/>
      <c r="V31" s="132"/>
      <c r="W31" s="15">
        <f>VLOOKUP(W4,'M-JTT'!$A$6:$T$13,8)</f>
        <v>9.58</v>
      </c>
      <c r="X31" s="16"/>
      <c r="Y31" s="132"/>
      <c r="Z31" s="8"/>
    </row>
    <row r="32" spans="1:26" ht="9.75">
      <c r="A32" s="18" t="s">
        <v>26</v>
      </c>
      <c r="B32" s="15">
        <f>VLOOKUP(B4,'M-JTT'!$A$6:$T$13,12)</f>
        <v>37.72</v>
      </c>
      <c r="C32" s="16"/>
      <c r="D32" s="132"/>
      <c r="E32" s="15">
        <f>VLOOKUP(E4,'M-JTT'!$A$6:$T$13,12)</f>
        <v>29.36</v>
      </c>
      <c r="F32" s="16"/>
      <c r="G32" s="132"/>
      <c r="H32" s="15">
        <f>VLOOKUP(H4,'M-JTT'!$A$6:$T$13,12)</f>
        <v>31.43</v>
      </c>
      <c r="I32" s="16"/>
      <c r="J32" s="132"/>
      <c r="K32" s="15">
        <f>VLOOKUP(K4,'M-JTT'!$A$6:$T$13,12)</f>
        <v>23.62</v>
      </c>
      <c r="L32" s="16"/>
      <c r="M32" s="132"/>
      <c r="N32" s="15">
        <f>VLOOKUP(N4,'M-JTT'!$A$6:$T$13,12)</f>
        <v>29.9</v>
      </c>
      <c r="O32" s="16"/>
      <c r="P32" s="132"/>
      <c r="Q32" s="15">
        <f>VLOOKUP(Q4,'M-JTT'!$A$6:$T$13,12)</f>
        <v>18.54</v>
      </c>
      <c r="R32" s="16"/>
      <c r="S32" s="132"/>
      <c r="T32" s="15">
        <f>VLOOKUP(T4,'M-JTT'!$A$6:$T$13,12)</f>
        <v>21.07</v>
      </c>
      <c r="U32" s="16"/>
      <c r="V32" s="132"/>
      <c r="W32" s="15">
        <f>VLOOKUP(W4,'M-JTT'!$A$6:$T$13,12)</f>
        <v>25.79</v>
      </c>
      <c r="X32" s="16"/>
      <c r="Y32" s="132"/>
      <c r="Z32" s="8"/>
    </row>
    <row r="33" spans="1:26" ht="9.75">
      <c r="A33" s="18" t="s">
        <v>29</v>
      </c>
      <c r="B33" s="15">
        <f>VLOOKUP(B4,'M-JTT'!$A$6:$T$13,16)</f>
        <v>45</v>
      </c>
      <c r="C33" s="16"/>
      <c r="D33" s="132"/>
      <c r="E33" s="15">
        <f>VLOOKUP(E4,'M-JTT'!$A$6:$T$13,16)</f>
        <v>37.58</v>
      </c>
      <c r="F33" s="16"/>
      <c r="G33" s="132"/>
      <c r="H33" s="15">
        <f>VLOOKUP(H4,'M-JTT'!$A$6:$T$13,16)</f>
        <v>28.61</v>
      </c>
      <c r="I33" s="16"/>
      <c r="J33" s="132"/>
      <c r="K33" s="15">
        <f>VLOOKUP(K4,'M-JTT'!$A$6:$T$13,16)</f>
        <v>44.21</v>
      </c>
      <c r="L33" s="16"/>
      <c r="M33" s="132"/>
      <c r="N33" s="15">
        <f>VLOOKUP(N4,'M-JTT'!$A$6:$T$13,16)</f>
        <v>32.98</v>
      </c>
      <c r="O33" s="16"/>
      <c r="P33" s="132"/>
      <c r="Q33" s="15">
        <f>VLOOKUP(Q4,'M-JTT'!$A$6:$T$13,16)</f>
        <v>43.8</v>
      </c>
      <c r="R33" s="16"/>
      <c r="S33" s="132"/>
      <c r="T33" s="15">
        <f>VLOOKUP(T4,'M-JTT'!$A$6:$T$13,16)</f>
        <v>43.58</v>
      </c>
      <c r="U33" s="16"/>
      <c r="V33" s="132"/>
      <c r="W33" s="15">
        <f>VLOOKUP(W4,'M-JTT'!$A$6:$T$13,16)</f>
        <v>29.41</v>
      </c>
      <c r="X33" s="16"/>
      <c r="Y33" s="132"/>
      <c r="Z33" s="8"/>
    </row>
    <row r="34" spans="1:26" ht="9.75">
      <c r="A34" s="12" t="s">
        <v>30</v>
      </c>
      <c r="B34" s="10">
        <f>VLOOKUP(B4,'M-TT'!$A$6:$U$20,18)</f>
        <v>1636</v>
      </c>
      <c r="C34" s="13" t="str">
        <f>VLOOKUP(B4,'M-TT'!$A$6:$U$20,3)&amp;" "&amp;VLOOKUP(B4,'M-TT'!$A$6:$U$20,4)</f>
        <v>松井　　俊憲 4</v>
      </c>
      <c r="D34" s="131" t="str">
        <f>VLOOKUP(B4,'M-TT'!$A$6:$U$20,5)</f>
        <v>石川･金沢星稜大</v>
      </c>
      <c r="E34" s="10">
        <f>VLOOKUP(E4,'M-TT'!$A$6:$U$20,18)</f>
        <v>1621</v>
      </c>
      <c r="F34" s="13" t="str">
        <f>VLOOKUP(E4,'M-TT'!$A$6:$U$20,3)&amp;" "&amp;VLOOKUP(E4,'M-TT'!$A$6:$U$20,4)</f>
        <v>宮　　幸太郎 </v>
      </c>
      <c r="G34" s="131" t="str">
        <f>VLOOKUP(E4,'M-TT'!$A$6:$U$20,5)</f>
        <v>石川･石川陸協</v>
      </c>
      <c r="H34" s="10">
        <f>VLOOKUP(H4,'M-TT'!$A$6:$U$20,18)</f>
        <v>997</v>
      </c>
      <c r="I34" s="13" t="str">
        <f>VLOOKUP(H4,'M-TT'!$A$6:$U$20,3)&amp;" "&amp;VLOOKUP(H4,'M-TT'!$A$6:$U$20,4)</f>
        <v>鳥山　　　稔 3</v>
      </c>
      <c r="J34" s="131" t="str">
        <f>VLOOKUP(H4,'M-TT'!$A$6:$U$20,5)</f>
        <v>石川･金沢星稜大</v>
      </c>
      <c r="K34" s="10">
        <f>VLOOKUP(K4,'M-TT'!$A$6:$U$20,18)</f>
        <v>0</v>
      </c>
      <c r="L34" s="13" t="str">
        <f>VLOOKUP(K4,'M-TT'!$A$6:$U$20,3)&amp;" "&amp;VLOOKUP(K4,'M-TT'!$A$6:$U$20,4)</f>
        <v> </v>
      </c>
      <c r="M34" s="131">
        <f>VLOOKUP(K4,'M-TT'!$A$6:$U$20,5)</f>
        <v>0</v>
      </c>
      <c r="N34" s="10">
        <f>VLOOKUP(N4,'M-TT'!$A$6:$U$20,18)</f>
        <v>0</v>
      </c>
      <c r="O34" s="13" t="str">
        <f>VLOOKUP(N4,'M-TT'!$A$6:$U$20,3)&amp;" "&amp;VLOOKUP(N4,'M-TT'!$A$6:$U$20,4)</f>
        <v> </v>
      </c>
      <c r="P34" s="131">
        <f>VLOOKUP(N4,'M-TT'!$A$6:$U$20,5)</f>
        <v>0</v>
      </c>
      <c r="Q34" s="10">
        <f>VLOOKUP(Q4,'M-TT'!$A$6:$U$20,18)</f>
        <v>0</v>
      </c>
      <c r="R34" s="13" t="str">
        <f>VLOOKUP(Q4,'M-TT'!$A$6:$U$20,3)&amp;" "&amp;VLOOKUP(Q4,'M-TT'!$A$6:$U$20,4)</f>
        <v> </v>
      </c>
      <c r="S34" s="131">
        <f>VLOOKUP(Q4,'M-TT'!$A$6:$U$20,5)</f>
        <v>0</v>
      </c>
      <c r="T34" s="10">
        <f>VLOOKUP(T4,'M-TT'!$A$6:$U$20,18)</f>
        <v>0</v>
      </c>
      <c r="U34" s="13" t="str">
        <f>VLOOKUP(T4,'M-TT'!$A$6:$U$20,3)&amp;" "&amp;VLOOKUP(T4,'M-TT'!$A$6:$U$20,4)</f>
        <v> </v>
      </c>
      <c r="V34" s="131">
        <f>VLOOKUP(T4,'M-TT'!$A$6:$U$20,5)</f>
        <v>0</v>
      </c>
      <c r="W34" s="10">
        <f>VLOOKUP(W4,'M-TT'!$A$6:$U$20,18)</f>
        <v>0</v>
      </c>
      <c r="X34" s="13" t="str">
        <f>VLOOKUP(W4,'M-TT'!$A$6:$U$20,3)&amp;" "&amp;VLOOKUP(W4,'M-TT'!$A$6:$U$20,4)</f>
        <v> </v>
      </c>
      <c r="Y34" s="131">
        <f>VLOOKUP(W4,'M-TT'!$A$6:$U$20,5)</f>
        <v>0</v>
      </c>
      <c r="Z34" s="8"/>
    </row>
    <row r="35" spans="1:26" ht="9.75">
      <c r="A35" s="18" t="s">
        <v>25</v>
      </c>
      <c r="B35" s="15">
        <f>VLOOKUP(B4,'M-TT'!$A$6:$U$20,8)</f>
        <v>9.17</v>
      </c>
      <c r="C35" s="16"/>
      <c r="D35" s="132"/>
      <c r="E35" s="15">
        <f>VLOOKUP(E4,'M-TT'!$A$6:$U$20,8)</f>
        <v>12.44</v>
      </c>
      <c r="F35" s="16"/>
      <c r="G35" s="132"/>
      <c r="H35" s="15">
        <f>VLOOKUP(H4,'M-TT'!$A$6:$U$20,8)</f>
        <v>10.81</v>
      </c>
      <c r="I35" s="16"/>
      <c r="J35" s="132"/>
      <c r="K35" s="15">
        <f>VLOOKUP(K4,'M-TT'!$A$6:$U$20,8)</f>
        <v>0</v>
      </c>
      <c r="L35" s="16"/>
      <c r="M35" s="132"/>
      <c r="N35" s="15">
        <f>VLOOKUP(N4,'M-TT'!$A$6:$U$20,8)</f>
        <v>0</v>
      </c>
      <c r="O35" s="16"/>
      <c r="P35" s="132"/>
      <c r="Q35" s="15">
        <f>VLOOKUP(Q4,'M-TT'!$A$6:$U$20,8)</f>
        <v>0</v>
      </c>
      <c r="R35" s="16"/>
      <c r="S35" s="132"/>
      <c r="T35" s="15">
        <f>VLOOKUP(T4,'M-TT'!$A$6:$U$20,8)</f>
        <v>0</v>
      </c>
      <c r="U35" s="16"/>
      <c r="V35" s="132"/>
      <c r="W35" s="15">
        <f>VLOOKUP(W4,'M-TT'!$A$6:$U$20,8)</f>
        <v>0</v>
      </c>
      <c r="X35" s="16"/>
      <c r="Y35" s="132"/>
      <c r="Z35" s="8"/>
    </row>
    <row r="36" spans="1:26" ht="9.75">
      <c r="A36" s="18" t="s">
        <v>26</v>
      </c>
      <c r="B36" s="15">
        <f>VLOOKUP(B4,'M-TT'!$A$6:$U$20,12)</f>
        <v>28.15</v>
      </c>
      <c r="C36" s="16"/>
      <c r="D36" s="132"/>
      <c r="E36" s="15">
        <f>VLOOKUP(E4,'M-TT'!$A$6:$U$20,12)</f>
        <v>30.19</v>
      </c>
      <c r="F36" s="16"/>
      <c r="G36" s="132"/>
      <c r="H36" s="15" t="str">
        <f>VLOOKUP(H4,'M-TT'!$A$6:$U$20,12)</f>
        <v>NM</v>
      </c>
      <c r="I36" s="16"/>
      <c r="J36" s="132"/>
      <c r="K36" s="15">
        <f>VLOOKUP(K4,'M-TT'!$A$6:$U$20,12)</f>
        <v>0</v>
      </c>
      <c r="L36" s="16"/>
      <c r="M36" s="132"/>
      <c r="N36" s="15">
        <f>VLOOKUP(N4,'M-TT'!$A$6:$U$20,12)</f>
        <v>0</v>
      </c>
      <c r="O36" s="16"/>
      <c r="P36" s="132"/>
      <c r="Q36" s="15">
        <f>VLOOKUP(Q4,'M-TT'!$A$6:$U$20,12)</f>
        <v>0</v>
      </c>
      <c r="R36" s="16"/>
      <c r="S36" s="132"/>
      <c r="T36" s="15">
        <f>VLOOKUP(T4,'M-TT'!$A$6:$U$20,12)</f>
        <v>0</v>
      </c>
      <c r="U36" s="16"/>
      <c r="V36" s="132"/>
      <c r="W36" s="15">
        <f>VLOOKUP(W4,'M-TT'!$A$6:$U$20,12)</f>
        <v>0</v>
      </c>
      <c r="X36" s="16"/>
      <c r="Y36" s="132"/>
      <c r="Z36" s="8"/>
    </row>
    <row r="37" spans="1:26" ht="9.75">
      <c r="A37" s="18" t="s">
        <v>29</v>
      </c>
      <c r="B37" s="15">
        <f>VLOOKUP(B4,'M-TT'!$A$6:$U$20,16)</f>
        <v>54.7</v>
      </c>
      <c r="C37" s="16"/>
      <c r="D37" s="132"/>
      <c r="E37" s="15">
        <f>VLOOKUP(E4,'M-TT'!$A$6:$U$20,16)</f>
        <v>37.48</v>
      </c>
      <c r="F37" s="16"/>
      <c r="G37" s="132"/>
      <c r="H37" s="15">
        <f>VLOOKUP(H4,'M-TT'!$A$6:$U$20,16)</f>
        <v>34.92</v>
      </c>
      <c r="I37" s="16"/>
      <c r="J37" s="132"/>
      <c r="K37" s="15">
        <f>VLOOKUP(K4,'M-TT'!$A$6:$U$20,16)</f>
        <v>0</v>
      </c>
      <c r="L37" s="16"/>
      <c r="M37" s="132"/>
      <c r="N37" s="15">
        <f>VLOOKUP(N4,'M-TT'!$A$6:$U$20,16)</f>
        <v>0</v>
      </c>
      <c r="O37" s="16"/>
      <c r="P37" s="132"/>
      <c r="Q37" s="15">
        <f>VLOOKUP(Q4,'M-TT'!$A$6:$U$20,16)</f>
        <v>0</v>
      </c>
      <c r="R37" s="16"/>
      <c r="S37" s="132"/>
      <c r="T37" s="15">
        <f>VLOOKUP(T4,'M-TT'!$A$6:$U$20,16)</f>
        <v>0</v>
      </c>
      <c r="U37" s="16"/>
      <c r="V37" s="132"/>
      <c r="W37" s="15">
        <f>VLOOKUP(W4,'M-TT'!$A$6:$U$20,16)</f>
        <v>0</v>
      </c>
      <c r="X37" s="16"/>
      <c r="Y37" s="132"/>
      <c r="Z37" s="8"/>
    </row>
    <row r="38" spans="1:26" ht="9.75">
      <c r="A38" s="12" t="s">
        <v>31</v>
      </c>
      <c r="B38" s="10" t="str">
        <f>VLOOKUP(B4,MR!$A$2:$J$9,8)</f>
        <v>2:04.37</v>
      </c>
      <c r="C38" s="13" t="str">
        <f>LEFT(VLOOKUP(B4,MR!$A$2:$Q$9,10),3)&amp;","&amp;LEFT(VLOOKUP(B4,MR!$A$2:$Q$9,12),3)</f>
        <v>伊藤　,東野　</v>
      </c>
      <c r="D38" s="131" t="str">
        <f>VLOOKUP(B4,MR!$A$2:$J$9,4)</f>
        <v>石川･小 松 高</v>
      </c>
      <c r="E38" s="10" t="str">
        <f>VLOOKUP(E4,MR!$A$2:$J$9,8)</f>
        <v>2:04.68</v>
      </c>
      <c r="F38" s="13" t="str">
        <f>LEFT(VLOOKUP(E4,MR!$A$2:$Q$9,10),3)&amp;","&amp;LEFT(VLOOKUP(E4,MR!$A$2:$Q$9,12),3)</f>
        <v>高僧　,杉本　</v>
      </c>
      <c r="G38" s="131" t="str">
        <f>VLOOKUP(E4,MR!$A$2:$J$9,4)</f>
        <v>石川･金沢西高</v>
      </c>
      <c r="H38" s="10" t="str">
        <f>VLOOKUP(H4,MR!$A$2:$J$9,8)</f>
        <v>2:07.09</v>
      </c>
      <c r="I38" s="13" t="str">
        <f>LEFT(VLOOKUP(H4,MR!$A$2:$Q$9,10),3)&amp;","&amp;LEFT(VLOOKUP(H4,MR!$A$2:$Q$9,12),3)</f>
        <v>桑名　,小山　</v>
      </c>
      <c r="J38" s="131" t="str">
        <f>VLOOKUP(H4,MR!$A$2:$J$9,4)</f>
        <v>石川･金沢伏見高</v>
      </c>
      <c r="K38" s="10" t="str">
        <f>VLOOKUP(K4,MR!$A$2:$J$9,8)</f>
        <v>2:11.13</v>
      </c>
      <c r="L38" s="13" t="str">
        <f>LEFT(VLOOKUP(K4,MR!$A$2:$Q$9,10),3)&amp;","&amp;LEFT(VLOOKUP(K4,MR!$A$2:$Q$9,12),3)</f>
        <v>中村　,阿部　</v>
      </c>
      <c r="M38" s="131" t="str">
        <f>VLOOKUP(K4,MR!$A$2:$J$9,4)</f>
        <v>石川･紫錦台中</v>
      </c>
      <c r="N38" s="10" t="str">
        <f>VLOOKUP(N4,MR!$A$2:$J$9,8)</f>
        <v>2:11.49</v>
      </c>
      <c r="O38" s="13" t="str">
        <f>LEFT(VLOOKUP(N4,MR!$A$2:$Q$9,10),3)&amp;","&amp;LEFT(VLOOKUP(N4,MR!$A$2:$Q$9,12),3)</f>
        <v>高井　,高橋　</v>
      </c>
      <c r="P38" s="131" t="str">
        <f>VLOOKUP(N4,MR!$A$2:$J$9,4)</f>
        <v>石川･金 沢 大</v>
      </c>
      <c r="Q38" s="10" t="str">
        <f>VLOOKUP(Q4,MR!$A$2:$J$9,8)</f>
        <v>2:13.04</v>
      </c>
      <c r="R38" s="13" t="str">
        <f>LEFT(VLOOKUP(Q4,MR!$A$2:$Q$9,10),3)&amp;","&amp;LEFT(VLOOKUP(Q4,MR!$A$2:$Q$9,12),3)</f>
        <v>鳴瀬　,倉田　</v>
      </c>
      <c r="S38" s="131" t="str">
        <f>VLOOKUP(Q4,MR!$A$2:$J$9,4)</f>
        <v>石川･辰巳丘高</v>
      </c>
      <c r="T38" s="10" t="str">
        <f>VLOOKUP(T4,MR!$A$2:$J$9,8)</f>
        <v>2:13.96</v>
      </c>
      <c r="U38" s="13" t="str">
        <f>LEFT(VLOOKUP(T4,MR!$A$2:$Q$9,10),3)&amp;","&amp;LEFT(VLOOKUP(T4,MR!$A$2:$Q$9,12),3)</f>
        <v>松田　,渡部　</v>
      </c>
      <c r="V38" s="131" t="str">
        <f>VLOOKUP(T4,MR!$A$2:$J$9,4)</f>
        <v>石川･翠 星 高</v>
      </c>
      <c r="W38" s="10" t="str">
        <f>VLOOKUP(W4,MR!$A$2:$J$9,8)</f>
        <v>2:15.71</v>
      </c>
      <c r="X38" s="13" t="str">
        <f>LEFT(VLOOKUP(W4,MR!$A$2:$Q$9,10),3)&amp;","&amp;LEFT(VLOOKUP(W4,MR!$A$2:$Q$9,12),3)</f>
        <v>徳山　,赤丸　</v>
      </c>
      <c r="Y38" s="131" t="str">
        <f>VLOOKUP(W4,MR!$A$2:$J$9,4)</f>
        <v>石川･金沢伏見高</v>
      </c>
      <c r="Z38" s="8"/>
    </row>
    <row r="39" spans="1:26" ht="9.75">
      <c r="A39" s="21"/>
      <c r="B39" s="9"/>
      <c r="C39" s="19" t="str">
        <f>LEFT(VLOOKUP(B4,MR!$A$2:$Q$9,14),3)&amp;","&amp;LEFT(VLOOKUP(B4,MR!$A$2:$Q$9,16),3)</f>
        <v>深澤　,加藤　</v>
      </c>
      <c r="D39" s="133"/>
      <c r="E39" s="9"/>
      <c r="F39" s="19" t="str">
        <f>LEFT(VLOOKUP(E4,MR!$A$2:$Q$9,14),3)&amp;","&amp;LEFT(VLOOKUP(E4,MR!$A$2:$Q$9,16),3)</f>
        <v>辻　　,小竹　</v>
      </c>
      <c r="G39" s="133"/>
      <c r="H39" s="9"/>
      <c r="I39" s="19" t="str">
        <f>LEFT(VLOOKUP(H4,MR!$A$2:$Q$9,14),3)&amp;","&amp;LEFT(VLOOKUP(H4,MR!$A$2:$Q$9,16),3)</f>
        <v>吉本　,本田　</v>
      </c>
      <c r="J39" s="133"/>
      <c r="K39" s="9"/>
      <c r="L39" s="19" t="str">
        <f>LEFT(VLOOKUP(K4,MR!$A$2:$Q$9,14),3)&amp;","&amp;LEFT(VLOOKUP(K4,MR!$A$2:$Q$9,16),3)</f>
        <v>浅加　,中村　</v>
      </c>
      <c r="M39" s="133"/>
      <c r="N39" s="9"/>
      <c r="O39" s="19" t="str">
        <f>LEFT(VLOOKUP(N4,MR!$A$2:$Q$9,14),3)&amp;","&amp;LEFT(VLOOKUP(N4,MR!$A$2:$Q$9,16),3)</f>
        <v>小谷　,福地　</v>
      </c>
      <c r="P39" s="133"/>
      <c r="Q39" s="9"/>
      <c r="R39" s="19" t="str">
        <f>LEFT(VLOOKUP(Q4,MR!$A$2:$Q$9,14),3)&amp;","&amp;LEFT(VLOOKUP(Q4,MR!$A$2:$Q$9,16),3)</f>
        <v>鷹栖　,團　　</v>
      </c>
      <c r="S39" s="133"/>
      <c r="T39" s="9"/>
      <c r="U39" s="19" t="str">
        <f>LEFT(VLOOKUP(T4,MR!$A$2:$Q$9,14),3)&amp;","&amp;LEFT(VLOOKUP(T4,MR!$A$2:$Q$9,16),3)</f>
        <v>横山　,大谷内</v>
      </c>
      <c r="V39" s="133"/>
      <c r="W39" s="9"/>
      <c r="X39" s="19" t="str">
        <f>LEFT(VLOOKUP(W4,MR!$A$2:$Q$9,14),3)&amp;","&amp;LEFT(VLOOKUP(W4,MR!$A$2:$Q$9,16),3)</f>
        <v>山田　,澤本　</v>
      </c>
      <c r="Y39" s="133"/>
      <c r="Z39" s="8"/>
    </row>
    <row r="40" spans="1:25" ht="9.75">
      <c r="A40" s="22"/>
      <c r="B40" s="7"/>
      <c r="C40" s="22"/>
      <c r="D40" s="134"/>
      <c r="E40" s="7"/>
      <c r="F40" s="22"/>
      <c r="G40" s="134"/>
      <c r="H40" s="7"/>
      <c r="I40" s="22"/>
      <c r="J40" s="134"/>
      <c r="K40" s="7"/>
      <c r="L40" s="22"/>
      <c r="M40" s="134"/>
      <c r="N40" s="7"/>
      <c r="O40" s="22"/>
      <c r="P40" s="134"/>
      <c r="Q40" s="7"/>
      <c r="R40" s="22"/>
      <c r="S40" s="134"/>
      <c r="T40" s="7"/>
      <c r="U40" s="22"/>
      <c r="V40" s="134"/>
      <c r="W40" s="7"/>
      <c r="X40" s="22"/>
      <c r="Y40" s="130" t="s">
        <v>32</v>
      </c>
    </row>
    <row r="41" ht="9.75"/>
    <row r="42" ht="9.75"/>
    <row r="43" ht="9.75"/>
    <row r="44" ht="9.75"/>
    <row r="45" ht="9.75"/>
    <row r="46" ht="9.75"/>
    <row r="47" ht="9.75"/>
    <row r="48" ht="9.75"/>
    <row r="49" ht="9.75"/>
    <row r="50" ht="9.75"/>
    <row r="51" ht="9.75"/>
    <row r="52" ht="9.75"/>
  </sheetData>
  <sheetProtection/>
  <printOptions/>
  <pageMargins left="0.39370078740157477" right="0.39370078740157477" top="0.39370078740157477" bottom="0.39370078740157477" header="0" footer="0"/>
  <pageSetup horizontalDpi="300" verticalDpi="300" orientation="landscape" paperSize="1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26"/>
  <sheetViews>
    <sheetView zoomScale="101" zoomScaleNormal="101" zoomScaleSheetLayoutView="100" zoomScalePageLayoutView="0" workbookViewId="0" topLeftCell="A1">
      <selection activeCell="M22" sqref="M22"/>
    </sheetView>
  </sheetViews>
  <sheetFormatPr defaultColWidth="15.83203125" defaultRowHeight="14.25" customHeight="1"/>
  <cols>
    <col min="1" max="1" width="2.83203125" style="0" customWidth="1"/>
    <col min="2" max="2" width="6" style="0" customWidth="1"/>
    <col min="3" max="3" width="13.83203125" style="0" customWidth="1"/>
    <col min="4" max="4" width="5.16015625" style="44" customWidth="1"/>
    <col min="5" max="5" width="16.83203125" style="0" customWidth="1"/>
    <col min="6" max="6" width="3.83203125" style="44" customWidth="1"/>
    <col min="7" max="7" width="4.83203125" style="44" customWidth="1"/>
    <col min="8" max="8" width="6.83203125" style="45" customWidth="1"/>
    <col min="9" max="9" width="5.83203125" style="0" customWidth="1"/>
    <col min="10" max="10" width="3.83203125" style="0" customWidth="1"/>
    <col min="11" max="11" width="4.83203125" style="0" customWidth="1"/>
    <col min="12" max="12" width="6.83203125" style="45" customWidth="1"/>
    <col min="13" max="13" width="5.83203125" style="0" customWidth="1"/>
    <col min="14" max="14" width="3.83203125" style="0" customWidth="1"/>
    <col min="15" max="15" width="4.83203125" style="0" customWidth="1"/>
    <col min="16" max="16" width="6.83203125" style="45" customWidth="1"/>
    <col min="17" max="19" width="5.83203125" style="0" customWidth="1"/>
  </cols>
  <sheetData>
    <row r="1" spans="1:20" ht="21" customHeight="1">
      <c r="A1" s="61"/>
      <c r="B1" s="48" t="s">
        <v>462</v>
      </c>
      <c r="C1" s="50"/>
      <c r="D1" s="49"/>
      <c r="E1" s="50"/>
      <c r="F1" s="49"/>
      <c r="G1" s="49"/>
      <c r="H1" s="50"/>
      <c r="I1" s="50"/>
      <c r="J1" s="69"/>
      <c r="K1" s="61"/>
      <c r="L1" s="61"/>
      <c r="M1" s="61"/>
      <c r="N1" s="61"/>
      <c r="O1" s="61"/>
      <c r="P1" s="61"/>
      <c r="Q1" s="61"/>
      <c r="R1" s="61"/>
      <c r="S1" s="61"/>
      <c r="T1" s="61"/>
    </row>
    <row r="2" spans="1:20" ht="12">
      <c r="A2" s="61"/>
      <c r="B2" s="50"/>
      <c r="C2" s="50"/>
      <c r="D2" s="49"/>
      <c r="E2" s="50"/>
      <c r="F2" s="49"/>
      <c r="G2" s="49"/>
      <c r="H2" s="50"/>
      <c r="I2" s="50"/>
      <c r="J2" s="61"/>
      <c r="K2" s="61"/>
      <c r="L2" s="61"/>
      <c r="M2" s="61"/>
      <c r="N2" s="61"/>
      <c r="O2" s="61"/>
      <c r="P2" s="61"/>
      <c r="Q2" s="61"/>
      <c r="R2" s="61"/>
      <c r="S2" s="53" t="s">
        <v>463</v>
      </c>
      <c r="T2" s="61"/>
    </row>
    <row r="3" spans="1:20" ht="11.25" customHeight="1">
      <c r="A3" s="61"/>
      <c r="B3" s="54"/>
      <c r="C3" s="55"/>
      <c r="D3" s="55"/>
      <c r="E3" s="55"/>
      <c r="F3" s="56"/>
      <c r="G3" s="50"/>
      <c r="H3" s="49" t="s">
        <v>464</v>
      </c>
      <c r="I3" s="49"/>
      <c r="J3" s="55"/>
      <c r="K3" s="49"/>
      <c r="L3" s="49" t="s">
        <v>465</v>
      </c>
      <c r="M3" s="49"/>
      <c r="N3" s="55"/>
      <c r="O3" s="49"/>
      <c r="P3" s="49" t="s">
        <v>466</v>
      </c>
      <c r="Q3" s="49"/>
      <c r="R3" s="55"/>
      <c r="S3" s="55"/>
      <c r="T3" s="58"/>
    </row>
    <row r="4" spans="1:20" ht="11.25" customHeight="1">
      <c r="A4" s="61"/>
      <c r="B4" s="58" t="s">
        <v>88</v>
      </c>
      <c r="C4" s="59" t="s">
        <v>89</v>
      </c>
      <c r="D4" s="59" t="s">
        <v>90</v>
      </c>
      <c r="E4" s="59" t="s">
        <v>91</v>
      </c>
      <c r="F4" s="59"/>
      <c r="H4" s="44"/>
      <c r="I4" s="44"/>
      <c r="J4" s="59"/>
      <c r="K4" s="44"/>
      <c r="L4" s="44"/>
      <c r="M4" s="44"/>
      <c r="N4" s="59"/>
      <c r="O4" s="44"/>
      <c r="P4" s="44"/>
      <c r="Q4" s="44"/>
      <c r="R4" s="59" t="s">
        <v>92</v>
      </c>
      <c r="S4" s="59"/>
      <c r="T4" s="58"/>
    </row>
    <row r="5" spans="1:20" ht="11.25" customHeight="1">
      <c r="A5" s="61"/>
      <c r="B5" s="58"/>
      <c r="C5" s="59"/>
      <c r="D5" s="59"/>
      <c r="E5" s="59"/>
      <c r="F5" s="59" t="s">
        <v>93</v>
      </c>
      <c r="G5" s="44" t="s">
        <v>406</v>
      </c>
      <c r="H5" s="44" t="s">
        <v>95</v>
      </c>
      <c r="I5" s="44" t="s">
        <v>97</v>
      </c>
      <c r="J5" s="59" t="s">
        <v>93</v>
      </c>
      <c r="K5" s="44" t="s">
        <v>406</v>
      </c>
      <c r="L5" s="44" t="s">
        <v>95</v>
      </c>
      <c r="M5" s="44" t="s">
        <v>97</v>
      </c>
      <c r="N5" s="59" t="s">
        <v>93</v>
      </c>
      <c r="O5" s="44" t="s">
        <v>406</v>
      </c>
      <c r="P5" s="44" t="s">
        <v>95</v>
      </c>
      <c r="Q5" s="44" t="s">
        <v>97</v>
      </c>
      <c r="R5" s="59" t="s">
        <v>97</v>
      </c>
      <c r="S5" s="59" t="s">
        <v>98</v>
      </c>
      <c r="T5" s="58"/>
    </row>
    <row r="6" spans="1:20" ht="12">
      <c r="A6" s="61">
        <v>1</v>
      </c>
      <c r="B6" s="62">
        <v>691</v>
      </c>
      <c r="C6" s="64" t="s">
        <v>467</v>
      </c>
      <c r="D6" s="63">
        <v>2</v>
      </c>
      <c r="E6" s="64" t="s">
        <v>156</v>
      </c>
      <c r="F6" s="63"/>
      <c r="G6" s="65">
        <v>17</v>
      </c>
      <c r="H6" s="66">
        <v>10.12</v>
      </c>
      <c r="I6" s="68">
        <v>529</v>
      </c>
      <c r="J6" s="63"/>
      <c r="K6" s="65">
        <v>24</v>
      </c>
      <c r="L6" s="66">
        <v>37.72</v>
      </c>
      <c r="M6" s="68">
        <v>631</v>
      </c>
      <c r="N6" s="63"/>
      <c r="O6" s="65">
        <v>12</v>
      </c>
      <c r="P6" s="66">
        <v>45</v>
      </c>
      <c r="Q6" s="68">
        <v>571</v>
      </c>
      <c r="R6" s="64">
        <f aca="true" t="shared" si="0" ref="R6:R21">IF(H6="","",I6+M6+Q6)</f>
        <v>1731</v>
      </c>
      <c r="S6" s="64">
        <f aca="true" t="shared" si="1" ref="S6:S12">IF(R6="","",RANK(R6,$R$6:$R$23))</f>
        <v>1</v>
      </c>
      <c r="T6" s="69"/>
    </row>
    <row r="7" spans="1:20" ht="12">
      <c r="A7" s="61">
        <v>2</v>
      </c>
      <c r="B7" s="62">
        <v>109</v>
      </c>
      <c r="C7" s="64" t="s">
        <v>468</v>
      </c>
      <c r="D7" s="63">
        <v>2</v>
      </c>
      <c r="E7" s="64" t="s">
        <v>204</v>
      </c>
      <c r="F7" s="63"/>
      <c r="G7" s="65">
        <v>14</v>
      </c>
      <c r="H7" s="66">
        <v>10.86</v>
      </c>
      <c r="I7" s="68">
        <v>573</v>
      </c>
      <c r="J7" s="63"/>
      <c r="K7" s="65">
        <v>21</v>
      </c>
      <c r="L7" s="66">
        <v>29.36</v>
      </c>
      <c r="M7" s="68">
        <v>475</v>
      </c>
      <c r="N7" s="63"/>
      <c r="O7" s="65">
        <v>9</v>
      </c>
      <c r="P7" s="66">
        <v>37.58</v>
      </c>
      <c r="Q7" s="68">
        <v>465</v>
      </c>
      <c r="R7" s="64">
        <f t="shared" si="0"/>
        <v>1513</v>
      </c>
      <c r="S7" s="64">
        <f t="shared" si="1"/>
        <v>2</v>
      </c>
      <c r="T7" s="69"/>
    </row>
    <row r="8" spans="1:20" ht="12">
      <c r="A8" s="61">
        <v>3</v>
      </c>
      <c r="B8" s="62">
        <v>707</v>
      </c>
      <c r="C8" s="64" t="s">
        <v>469</v>
      </c>
      <c r="D8" s="63">
        <v>1</v>
      </c>
      <c r="E8" s="64" t="s">
        <v>156</v>
      </c>
      <c r="F8" s="63"/>
      <c r="G8" s="65">
        <v>21</v>
      </c>
      <c r="H8" s="66">
        <v>9.74</v>
      </c>
      <c r="I8" s="68">
        <v>506</v>
      </c>
      <c r="J8" s="63"/>
      <c r="K8" s="65">
        <v>10</v>
      </c>
      <c r="L8" s="66">
        <v>31.43</v>
      </c>
      <c r="M8" s="68">
        <v>514</v>
      </c>
      <c r="N8" s="63"/>
      <c r="O8" s="65">
        <v>16</v>
      </c>
      <c r="P8" s="66">
        <v>28.61</v>
      </c>
      <c r="Q8" s="68">
        <v>337</v>
      </c>
      <c r="R8" s="64">
        <f t="shared" si="0"/>
        <v>1357</v>
      </c>
      <c r="S8" s="64">
        <f t="shared" si="1"/>
        <v>3</v>
      </c>
      <c r="T8" s="69"/>
    </row>
    <row r="9" spans="1:20" ht="12">
      <c r="A9" s="61">
        <v>4</v>
      </c>
      <c r="B9" s="62">
        <v>622</v>
      </c>
      <c r="C9" s="64" t="s">
        <v>470</v>
      </c>
      <c r="D9" s="63">
        <v>2</v>
      </c>
      <c r="E9" s="64" t="s">
        <v>169</v>
      </c>
      <c r="F9" s="63"/>
      <c r="G9" s="65">
        <v>15</v>
      </c>
      <c r="H9" s="66">
        <v>7.38</v>
      </c>
      <c r="I9" s="68">
        <v>366</v>
      </c>
      <c r="J9" s="63"/>
      <c r="K9" s="65">
        <v>22</v>
      </c>
      <c r="L9" s="66">
        <v>23.62</v>
      </c>
      <c r="M9" s="68">
        <v>369</v>
      </c>
      <c r="N9" s="63"/>
      <c r="O9" s="65">
        <v>10</v>
      </c>
      <c r="P9" s="66">
        <v>44.21</v>
      </c>
      <c r="Q9" s="68">
        <v>560</v>
      </c>
      <c r="R9" s="64">
        <f t="shared" si="0"/>
        <v>1295</v>
      </c>
      <c r="S9" s="64">
        <f t="shared" si="1"/>
        <v>4</v>
      </c>
      <c r="T9" s="69"/>
    </row>
    <row r="10" spans="1:20" ht="12">
      <c r="A10" s="61">
        <v>5</v>
      </c>
      <c r="B10" s="62">
        <v>771</v>
      </c>
      <c r="C10" s="64" t="s">
        <v>471</v>
      </c>
      <c r="D10" s="63">
        <v>2</v>
      </c>
      <c r="E10" s="64" t="s">
        <v>439</v>
      </c>
      <c r="F10" s="63"/>
      <c r="G10" s="65">
        <v>20</v>
      </c>
      <c r="H10" s="66">
        <v>7.66</v>
      </c>
      <c r="I10" s="68">
        <v>383</v>
      </c>
      <c r="J10" s="63"/>
      <c r="K10" s="65">
        <v>9</v>
      </c>
      <c r="L10" s="66">
        <v>29.9</v>
      </c>
      <c r="M10" s="68">
        <v>485</v>
      </c>
      <c r="N10" s="63"/>
      <c r="O10" s="65">
        <v>15</v>
      </c>
      <c r="P10" s="66">
        <v>32.98</v>
      </c>
      <c r="Q10" s="68">
        <v>399</v>
      </c>
      <c r="R10" s="64">
        <f t="shared" si="0"/>
        <v>1267</v>
      </c>
      <c r="S10" s="64">
        <f t="shared" si="1"/>
        <v>5</v>
      </c>
      <c r="T10" s="69"/>
    </row>
    <row r="11" spans="1:20" ht="12">
      <c r="A11" s="61">
        <v>6</v>
      </c>
      <c r="B11" s="62">
        <v>423</v>
      </c>
      <c r="C11" s="64" t="s">
        <v>472</v>
      </c>
      <c r="D11" s="63">
        <v>2</v>
      </c>
      <c r="E11" s="64" t="s">
        <v>175</v>
      </c>
      <c r="F11" s="63"/>
      <c r="G11" s="65">
        <v>10</v>
      </c>
      <c r="H11" s="66">
        <v>8.43</v>
      </c>
      <c r="I11" s="68">
        <v>428</v>
      </c>
      <c r="J11" s="64"/>
      <c r="K11" s="65">
        <v>17</v>
      </c>
      <c r="L11" s="66">
        <v>18.54</v>
      </c>
      <c r="M11" s="68">
        <v>274</v>
      </c>
      <c r="N11" s="63"/>
      <c r="O11" s="65">
        <v>23</v>
      </c>
      <c r="P11" s="66">
        <v>43.8</v>
      </c>
      <c r="Q11" s="68">
        <v>554</v>
      </c>
      <c r="R11" s="64">
        <f t="shared" si="0"/>
        <v>1256</v>
      </c>
      <c r="S11" s="64">
        <f t="shared" si="1"/>
        <v>6</v>
      </c>
      <c r="T11" s="69"/>
    </row>
    <row r="12" spans="1:20" ht="12">
      <c r="A12" s="61">
        <v>7</v>
      </c>
      <c r="B12" s="62">
        <v>426</v>
      </c>
      <c r="C12" s="64" t="s">
        <v>473</v>
      </c>
      <c r="D12" s="63">
        <v>2</v>
      </c>
      <c r="E12" s="64" t="s">
        <v>175</v>
      </c>
      <c r="F12" s="63"/>
      <c r="G12" s="65">
        <v>23</v>
      </c>
      <c r="H12" s="66">
        <v>7.65</v>
      </c>
      <c r="I12" s="68">
        <v>382</v>
      </c>
      <c r="J12" s="63"/>
      <c r="K12" s="65">
        <v>12</v>
      </c>
      <c r="L12" s="66">
        <v>21.07</v>
      </c>
      <c r="M12" s="68">
        <v>321</v>
      </c>
      <c r="N12" s="63"/>
      <c r="O12" s="65">
        <v>18</v>
      </c>
      <c r="P12" s="66">
        <v>43.58</v>
      </c>
      <c r="Q12" s="68">
        <v>551</v>
      </c>
      <c r="R12" s="64">
        <f t="shared" si="0"/>
        <v>1254</v>
      </c>
      <c r="S12" s="64">
        <f t="shared" si="1"/>
        <v>7</v>
      </c>
      <c r="T12" s="69"/>
    </row>
    <row r="13" spans="1:20" ht="12">
      <c r="A13" s="61">
        <v>8</v>
      </c>
      <c r="B13" s="62">
        <v>218</v>
      </c>
      <c r="C13" s="64" t="s">
        <v>474</v>
      </c>
      <c r="D13" s="63">
        <v>1</v>
      </c>
      <c r="E13" s="64" t="s">
        <v>189</v>
      </c>
      <c r="F13" s="63"/>
      <c r="G13" s="65">
        <v>24</v>
      </c>
      <c r="H13" s="66">
        <v>9.58</v>
      </c>
      <c r="I13" s="68">
        <v>497</v>
      </c>
      <c r="J13" s="63"/>
      <c r="K13" s="65">
        <v>13</v>
      </c>
      <c r="L13" s="66">
        <v>25.79</v>
      </c>
      <c r="M13" s="68">
        <v>409</v>
      </c>
      <c r="N13" s="63"/>
      <c r="O13" s="65">
        <v>19</v>
      </c>
      <c r="P13" s="66">
        <v>29.41</v>
      </c>
      <c r="Q13" s="68">
        <v>348</v>
      </c>
      <c r="R13" s="64">
        <f t="shared" si="0"/>
        <v>1254</v>
      </c>
      <c r="S13" s="64">
        <v>8</v>
      </c>
      <c r="T13" s="69"/>
    </row>
    <row r="14" spans="1:20" ht="12">
      <c r="A14" s="61"/>
      <c r="B14" s="62">
        <v>603</v>
      </c>
      <c r="C14" s="64" t="s">
        <v>475</v>
      </c>
      <c r="D14" s="63">
        <v>2</v>
      </c>
      <c r="E14" s="64" t="s">
        <v>222</v>
      </c>
      <c r="F14" s="63"/>
      <c r="G14" s="65">
        <v>19</v>
      </c>
      <c r="H14" s="66">
        <v>9.88</v>
      </c>
      <c r="I14" s="68">
        <v>515</v>
      </c>
      <c r="J14" s="63"/>
      <c r="K14" s="65">
        <v>26</v>
      </c>
      <c r="L14" s="66">
        <v>25.05</v>
      </c>
      <c r="M14" s="68">
        <v>395</v>
      </c>
      <c r="N14" s="63"/>
      <c r="O14" s="65">
        <v>14</v>
      </c>
      <c r="P14" s="66">
        <v>24.94</v>
      </c>
      <c r="Q14" s="68">
        <v>284</v>
      </c>
      <c r="R14" s="64">
        <f t="shared" si="0"/>
        <v>1194</v>
      </c>
      <c r="S14" s="64">
        <f aca="true" t="shared" si="2" ref="S14:S23">IF(R14="","",RANK(R14,$R$6:$R$23))</f>
        <v>9</v>
      </c>
      <c r="T14" s="69"/>
    </row>
    <row r="15" spans="1:20" ht="12">
      <c r="A15" s="61"/>
      <c r="B15" s="62">
        <v>621</v>
      </c>
      <c r="C15" s="64" t="s">
        <v>476</v>
      </c>
      <c r="D15" s="63">
        <v>2</v>
      </c>
      <c r="E15" s="64" t="s">
        <v>169</v>
      </c>
      <c r="F15" s="63"/>
      <c r="G15" s="65">
        <v>13</v>
      </c>
      <c r="H15" s="66">
        <v>8.38</v>
      </c>
      <c r="I15" s="68">
        <v>426</v>
      </c>
      <c r="J15" s="63"/>
      <c r="K15" s="65">
        <v>20</v>
      </c>
      <c r="L15" s="66">
        <v>20.05</v>
      </c>
      <c r="M15" s="68">
        <v>302</v>
      </c>
      <c r="N15" s="63"/>
      <c r="O15" s="65">
        <v>26</v>
      </c>
      <c r="P15" s="66">
        <v>30.3</v>
      </c>
      <c r="Q15" s="68">
        <v>361</v>
      </c>
      <c r="R15" s="64">
        <f t="shared" si="0"/>
        <v>1089</v>
      </c>
      <c r="S15" s="64">
        <f t="shared" si="2"/>
        <v>10</v>
      </c>
      <c r="T15" s="69"/>
    </row>
    <row r="16" spans="1:20" ht="12">
      <c r="A16" s="61"/>
      <c r="B16" s="62">
        <v>586</v>
      </c>
      <c r="C16" s="64" t="s">
        <v>477</v>
      </c>
      <c r="D16" s="63">
        <v>1</v>
      </c>
      <c r="E16" s="64" t="s">
        <v>177</v>
      </c>
      <c r="F16" s="63"/>
      <c r="G16" s="65">
        <v>12</v>
      </c>
      <c r="H16" s="66">
        <v>8.7</v>
      </c>
      <c r="I16" s="68">
        <v>444</v>
      </c>
      <c r="J16" s="63"/>
      <c r="K16" s="65">
        <v>19</v>
      </c>
      <c r="L16" s="66">
        <v>17.02</v>
      </c>
      <c r="M16" s="68">
        <v>246</v>
      </c>
      <c r="N16" s="63"/>
      <c r="O16" s="65">
        <v>25</v>
      </c>
      <c r="P16" s="66">
        <v>28.17</v>
      </c>
      <c r="Q16" s="68">
        <v>330</v>
      </c>
      <c r="R16" s="64">
        <f t="shared" si="0"/>
        <v>1020</v>
      </c>
      <c r="S16" s="64">
        <f t="shared" si="2"/>
        <v>11</v>
      </c>
      <c r="T16" s="69"/>
    </row>
    <row r="17" spans="1:20" ht="12">
      <c r="A17" s="61"/>
      <c r="B17" s="62">
        <v>582</v>
      </c>
      <c r="C17" s="64" t="s">
        <v>478</v>
      </c>
      <c r="D17" s="63">
        <v>2</v>
      </c>
      <c r="E17" s="64" t="s">
        <v>177</v>
      </c>
      <c r="F17" s="63"/>
      <c r="G17" s="65">
        <v>22</v>
      </c>
      <c r="H17" s="66">
        <v>7.46</v>
      </c>
      <c r="I17" s="68">
        <v>371</v>
      </c>
      <c r="J17" s="63"/>
      <c r="K17" s="65">
        <v>11</v>
      </c>
      <c r="L17" s="66">
        <v>17.62</v>
      </c>
      <c r="M17" s="68">
        <v>257</v>
      </c>
      <c r="N17" s="63"/>
      <c r="O17" s="65">
        <v>17</v>
      </c>
      <c r="P17" s="66">
        <v>25.68</v>
      </c>
      <c r="Q17" s="68">
        <v>295</v>
      </c>
      <c r="R17" s="64">
        <f t="shared" si="0"/>
        <v>923</v>
      </c>
      <c r="S17" s="64">
        <f t="shared" si="2"/>
        <v>12</v>
      </c>
      <c r="T17" s="69"/>
    </row>
    <row r="18" spans="1:20" ht="12">
      <c r="A18" s="61"/>
      <c r="B18" s="62">
        <v>777</v>
      </c>
      <c r="C18" s="64" t="s">
        <v>479</v>
      </c>
      <c r="D18" s="63">
        <v>1</v>
      </c>
      <c r="E18" s="64" t="s">
        <v>439</v>
      </c>
      <c r="F18" s="63"/>
      <c r="G18" s="65">
        <v>26</v>
      </c>
      <c r="H18" s="66">
        <v>6.86</v>
      </c>
      <c r="I18" s="68">
        <v>336</v>
      </c>
      <c r="J18" s="63"/>
      <c r="K18" s="65">
        <v>15</v>
      </c>
      <c r="L18" s="66">
        <v>22.2</v>
      </c>
      <c r="M18" s="68">
        <v>342</v>
      </c>
      <c r="N18" s="63"/>
      <c r="O18" s="65">
        <v>21</v>
      </c>
      <c r="P18" s="66">
        <v>21.44</v>
      </c>
      <c r="Q18" s="68">
        <v>234</v>
      </c>
      <c r="R18" s="64">
        <f t="shared" si="0"/>
        <v>912</v>
      </c>
      <c r="S18" s="64">
        <f t="shared" si="2"/>
        <v>13</v>
      </c>
      <c r="T18" s="69"/>
    </row>
    <row r="19" spans="1:20" ht="12">
      <c r="A19" s="61"/>
      <c r="B19" s="62">
        <v>626</v>
      </c>
      <c r="C19" s="64" t="s">
        <v>480</v>
      </c>
      <c r="D19" s="63">
        <v>1</v>
      </c>
      <c r="E19" s="64" t="s">
        <v>169</v>
      </c>
      <c r="F19" s="63"/>
      <c r="G19" s="65">
        <v>18</v>
      </c>
      <c r="H19" s="66">
        <v>7.28</v>
      </c>
      <c r="I19" s="68">
        <v>360</v>
      </c>
      <c r="J19" s="63"/>
      <c r="K19" s="65">
        <v>25</v>
      </c>
      <c r="L19" s="66">
        <v>16.58</v>
      </c>
      <c r="M19" s="68">
        <v>238</v>
      </c>
      <c r="N19" s="63"/>
      <c r="O19" s="65">
        <v>13</v>
      </c>
      <c r="P19" s="66">
        <v>19.31</v>
      </c>
      <c r="Q19" s="68">
        <v>204</v>
      </c>
      <c r="R19" s="64">
        <f t="shared" si="0"/>
        <v>802</v>
      </c>
      <c r="S19" s="64">
        <f t="shared" si="2"/>
        <v>14</v>
      </c>
      <c r="T19" s="69"/>
    </row>
    <row r="20" spans="1:20" ht="12">
      <c r="A20" s="61"/>
      <c r="B20" s="62">
        <v>629</v>
      </c>
      <c r="C20" s="64" t="s">
        <v>481</v>
      </c>
      <c r="D20" s="63">
        <v>1</v>
      </c>
      <c r="E20" s="64" t="s">
        <v>169</v>
      </c>
      <c r="F20" s="63"/>
      <c r="G20" s="65">
        <v>25</v>
      </c>
      <c r="H20" s="66">
        <v>6.06</v>
      </c>
      <c r="I20" s="68">
        <v>288</v>
      </c>
      <c r="J20" s="63"/>
      <c r="K20" s="65">
        <v>14</v>
      </c>
      <c r="L20" s="66">
        <v>18.27</v>
      </c>
      <c r="M20" s="68">
        <v>269</v>
      </c>
      <c r="N20" s="63"/>
      <c r="O20" s="65">
        <v>20</v>
      </c>
      <c r="P20" s="66">
        <v>19.96</v>
      </c>
      <c r="Q20" s="68">
        <v>213</v>
      </c>
      <c r="R20" s="64">
        <f t="shared" si="0"/>
        <v>770</v>
      </c>
      <c r="S20" s="64">
        <f t="shared" si="2"/>
        <v>15</v>
      </c>
      <c r="T20" s="69"/>
    </row>
    <row r="21" spans="1:20" ht="12">
      <c r="A21" s="61"/>
      <c r="B21" s="62">
        <v>648</v>
      </c>
      <c r="C21" s="64" t="s">
        <v>482</v>
      </c>
      <c r="D21" s="63">
        <v>2</v>
      </c>
      <c r="E21" s="64" t="s">
        <v>195</v>
      </c>
      <c r="F21" s="63"/>
      <c r="G21" s="65">
        <v>16</v>
      </c>
      <c r="H21" s="66">
        <v>8.85</v>
      </c>
      <c r="I21" s="68">
        <v>453</v>
      </c>
      <c r="J21" s="63"/>
      <c r="K21" s="65">
        <v>23</v>
      </c>
      <c r="L21" s="66" t="s">
        <v>417</v>
      </c>
      <c r="M21" s="68">
        <v>0</v>
      </c>
      <c r="N21" s="63"/>
      <c r="O21" s="65">
        <v>11</v>
      </c>
      <c r="P21" s="66">
        <v>25</v>
      </c>
      <c r="Q21" s="68">
        <v>285</v>
      </c>
      <c r="R21" s="64">
        <f t="shared" si="0"/>
        <v>738</v>
      </c>
      <c r="S21" s="64">
        <f t="shared" si="2"/>
        <v>16</v>
      </c>
      <c r="T21" s="69"/>
    </row>
    <row r="22" spans="1:20" ht="12">
      <c r="A22" s="61"/>
      <c r="B22" s="62">
        <v>288</v>
      </c>
      <c r="C22" s="64" t="s">
        <v>483</v>
      </c>
      <c r="D22" s="63">
        <v>1</v>
      </c>
      <c r="E22" s="64" t="s">
        <v>179</v>
      </c>
      <c r="F22" s="63"/>
      <c r="G22" s="65">
        <v>9</v>
      </c>
      <c r="H22" s="66" t="s">
        <v>138</v>
      </c>
      <c r="I22" s="68"/>
      <c r="J22" s="63"/>
      <c r="K22" s="65">
        <v>16</v>
      </c>
      <c r="L22" s="66"/>
      <c r="M22" s="68"/>
      <c r="N22" s="63"/>
      <c r="O22" s="65">
        <v>22</v>
      </c>
      <c r="P22" s="66"/>
      <c r="Q22" s="68"/>
      <c r="R22" s="64" t="s">
        <v>138</v>
      </c>
      <c r="S22" s="64" t="e">
        <f t="shared" si="2"/>
        <v>#VALUE!</v>
      </c>
      <c r="T22" s="69"/>
    </row>
    <row r="23" spans="1:20" ht="12">
      <c r="A23" s="61"/>
      <c r="B23" s="62">
        <v>625</v>
      </c>
      <c r="C23" s="64" t="s">
        <v>484</v>
      </c>
      <c r="D23" s="63">
        <v>1</v>
      </c>
      <c r="E23" s="64" t="s">
        <v>169</v>
      </c>
      <c r="F23" s="63"/>
      <c r="G23" s="65">
        <v>11</v>
      </c>
      <c r="H23" s="66" t="s">
        <v>138</v>
      </c>
      <c r="I23" s="68"/>
      <c r="J23" s="63"/>
      <c r="K23" s="65">
        <v>18</v>
      </c>
      <c r="L23" s="66"/>
      <c r="M23" s="68"/>
      <c r="N23" s="63"/>
      <c r="O23" s="65">
        <v>24</v>
      </c>
      <c r="P23" s="66"/>
      <c r="Q23" s="68"/>
      <c r="R23" s="64" t="s">
        <v>138</v>
      </c>
      <c r="S23" s="64" t="e">
        <f t="shared" si="2"/>
        <v>#VALUE!</v>
      </c>
      <c r="T23" s="69"/>
    </row>
    <row r="24" spans="1:20" ht="12">
      <c r="A24" s="61"/>
      <c r="B24" s="62"/>
      <c r="C24" s="64"/>
      <c r="D24" s="63"/>
      <c r="E24" s="64"/>
      <c r="F24" s="63"/>
      <c r="G24" s="65"/>
      <c r="H24" s="68"/>
      <c r="I24" s="68"/>
      <c r="J24" s="64"/>
      <c r="K24" s="65"/>
      <c r="L24" s="68"/>
      <c r="M24" s="68"/>
      <c r="N24" s="64"/>
      <c r="O24" s="65"/>
      <c r="P24" s="68"/>
      <c r="Q24" s="68"/>
      <c r="R24" s="64"/>
      <c r="S24" s="64"/>
      <c r="T24" s="69"/>
    </row>
    <row r="25" spans="1:20" ht="12">
      <c r="A25" s="61"/>
      <c r="B25" s="50"/>
      <c r="C25" s="50"/>
      <c r="D25" s="49"/>
      <c r="E25" s="50"/>
      <c r="F25" s="49"/>
      <c r="G25" s="49"/>
      <c r="H25" s="50"/>
      <c r="I25" s="50"/>
      <c r="J25" s="50"/>
      <c r="K25" s="49"/>
      <c r="L25" s="50"/>
      <c r="M25" s="50"/>
      <c r="N25" s="50"/>
      <c r="O25" s="50"/>
      <c r="P25" s="50"/>
      <c r="Q25" s="50"/>
      <c r="R25" s="50"/>
      <c r="S25" s="50"/>
      <c r="T25" s="61"/>
    </row>
    <row r="26" spans="1:20" ht="12">
      <c r="A26" s="61"/>
      <c r="B26" s="61"/>
      <c r="C26" s="61"/>
      <c r="E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</row>
  </sheetData>
  <sheetProtection/>
  <printOptions/>
  <pageMargins left="0.39370078740157477" right="0.39370078740157477" top="0.5905511811023622" bottom="0.39370078740157477" header="590551.1811023622" footer="9055.11811023622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zoomScalePageLayoutView="0" workbookViewId="0" topLeftCell="A1">
      <selection activeCell="Q7" sqref="Q7"/>
    </sheetView>
  </sheetViews>
  <sheetFormatPr defaultColWidth="15.83203125" defaultRowHeight="15" customHeight="1"/>
  <cols>
    <col min="1" max="1" width="2.83203125" style="0" customWidth="1"/>
    <col min="2" max="2" width="6" style="0" customWidth="1"/>
    <col min="3" max="3" width="13.83203125" style="0" customWidth="1"/>
    <col min="4" max="4" width="5.16015625" style="44" customWidth="1"/>
    <col min="5" max="5" width="16.83203125" style="0" customWidth="1"/>
    <col min="6" max="6" width="3.83203125" style="44" customWidth="1"/>
    <col min="7" max="7" width="4.83203125" style="44" customWidth="1"/>
    <col min="8" max="8" width="6.83203125" style="45" customWidth="1"/>
    <col min="9" max="9" width="5.83203125" style="0" customWidth="1"/>
    <col min="10" max="10" width="3.83203125" style="0" customWidth="1"/>
    <col min="11" max="11" width="4.83203125" style="0" customWidth="1"/>
    <col min="12" max="12" width="6.83203125" style="45" customWidth="1"/>
    <col min="13" max="13" width="5.83203125" style="0" customWidth="1"/>
    <col min="14" max="14" width="3.83203125" style="0" customWidth="1"/>
    <col min="15" max="15" width="4.83203125" style="0" customWidth="1"/>
    <col min="16" max="16" width="6.83203125" style="0" customWidth="1"/>
    <col min="17" max="17" width="5.83203125" style="0" customWidth="1"/>
    <col min="18" max="18" width="6.16015625" style="0" customWidth="1"/>
    <col min="19" max="19" width="5" style="0" customWidth="1"/>
  </cols>
  <sheetData>
    <row r="1" spans="1:20" ht="21" customHeight="1">
      <c r="A1" s="61"/>
      <c r="B1" s="48" t="s">
        <v>485</v>
      </c>
      <c r="C1" s="50"/>
      <c r="D1" s="49"/>
      <c r="E1" s="50"/>
      <c r="F1" s="49"/>
      <c r="G1" s="49"/>
      <c r="H1" s="50"/>
      <c r="I1" s="69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</row>
    <row r="2" spans="1:20" ht="12">
      <c r="A2" s="61"/>
      <c r="B2" s="50"/>
      <c r="C2" s="50"/>
      <c r="D2" s="49"/>
      <c r="E2" s="50"/>
      <c r="F2" s="49"/>
      <c r="G2" s="49"/>
      <c r="H2" s="50"/>
      <c r="I2" s="61"/>
      <c r="J2" s="61"/>
      <c r="K2" s="61"/>
      <c r="L2" s="61"/>
      <c r="M2" s="61"/>
      <c r="N2" s="61"/>
      <c r="O2" s="61"/>
      <c r="P2" s="61"/>
      <c r="Q2" s="61"/>
      <c r="R2" s="61"/>
      <c r="S2" s="53" t="s">
        <v>486</v>
      </c>
      <c r="T2" s="61"/>
    </row>
    <row r="3" spans="1:20" ht="12">
      <c r="A3" s="61"/>
      <c r="B3" s="54"/>
      <c r="C3" s="55"/>
      <c r="D3" s="55"/>
      <c r="E3" s="55"/>
      <c r="F3" s="56"/>
      <c r="G3" s="50"/>
      <c r="H3" s="49" t="s">
        <v>487</v>
      </c>
      <c r="I3" s="49"/>
      <c r="J3" s="55"/>
      <c r="K3" s="49"/>
      <c r="L3" s="49" t="s">
        <v>488</v>
      </c>
      <c r="M3" s="49"/>
      <c r="N3" s="55"/>
      <c r="O3" s="49"/>
      <c r="P3" s="49" t="s">
        <v>466</v>
      </c>
      <c r="Q3" s="49"/>
      <c r="R3" s="55"/>
      <c r="S3" s="55"/>
      <c r="T3" s="58"/>
    </row>
    <row r="4" spans="1:20" ht="10.5" customHeight="1">
      <c r="A4" s="61"/>
      <c r="B4" s="58" t="s">
        <v>88</v>
      </c>
      <c r="C4" s="59" t="s">
        <v>89</v>
      </c>
      <c r="D4" s="59" t="s">
        <v>90</v>
      </c>
      <c r="E4" s="59" t="s">
        <v>91</v>
      </c>
      <c r="F4" s="59"/>
      <c r="H4" s="44"/>
      <c r="I4" s="44"/>
      <c r="J4" s="59"/>
      <c r="K4" s="44"/>
      <c r="L4" s="44"/>
      <c r="M4" s="44"/>
      <c r="N4" s="59"/>
      <c r="O4" s="44"/>
      <c r="P4" s="44"/>
      <c r="Q4" s="44"/>
      <c r="R4" s="59" t="s">
        <v>92</v>
      </c>
      <c r="S4" s="59"/>
      <c r="T4" s="58"/>
    </row>
    <row r="5" spans="1:20" ht="10.5" customHeight="1">
      <c r="A5" s="61"/>
      <c r="B5" s="58"/>
      <c r="C5" s="59"/>
      <c r="D5" s="59"/>
      <c r="E5" s="59"/>
      <c r="F5" s="59" t="s">
        <v>93</v>
      </c>
      <c r="G5" s="44" t="s">
        <v>406</v>
      </c>
      <c r="H5" s="44" t="s">
        <v>95</v>
      </c>
      <c r="I5" s="44" t="s">
        <v>97</v>
      </c>
      <c r="J5" s="59" t="s">
        <v>93</v>
      </c>
      <c r="K5" s="44" t="s">
        <v>406</v>
      </c>
      <c r="L5" s="44" t="s">
        <v>95</v>
      </c>
      <c r="M5" s="44" t="s">
        <v>97</v>
      </c>
      <c r="N5" s="59" t="s">
        <v>93</v>
      </c>
      <c r="O5" s="44" t="s">
        <v>406</v>
      </c>
      <c r="P5" s="44" t="s">
        <v>95</v>
      </c>
      <c r="Q5" s="44" t="s">
        <v>97</v>
      </c>
      <c r="R5" s="59" t="s">
        <v>97</v>
      </c>
      <c r="S5" s="59" t="s">
        <v>98</v>
      </c>
      <c r="T5" s="58"/>
    </row>
    <row r="6" spans="1:20" ht="12">
      <c r="A6" s="61">
        <v>1</v>
      </c>
      <c r="B6" s="62">
        <v>490</v>
      </c>
      <c r="C6" s="64" t="s">
        <v>489</v>
      </c>
      <c r="D6" s="63">
        <v>4</v>
      </c>
      <c r="E6" s="64" t="s">
        <v>490</v>
      </c>
      <c r="F6" s="63"/>
      <c r="G6" s="65">
        <v>28</v>
      </c>
      <c r="H6" s="66">
        <v>9.17</v>
      </c>
      <c r="I6" s="68">
        <v>472</v>
      </c>
      <c r="J6" s="63"/>
      <c r="K6" s="65">
        <v>29</v>
      </c>
      <c r="L6" s="66">
        <v>28.15</v>
      </c>
      <c r="M6" s="68">
        <v>453</v>
      </c>
      <c r="N6" s="63"/>
      <c r="O6" s="65">
        <v>27</v>
      </c>
      <c r="P6" s="66">
        <v>54.7</v>
      </c>
      <c r="Q6" s="68">
        <v>711</v>
      </c>
      <c r="R6" s="64">
        <f>IF(H6="","",I6+M6+Q6)</f>
        <v>1636</v>
      </c>
      <c r="S6" s="64">
        <f aca="true" t="shared" si="0" ref="S6:S13">IF(R6="","",RANK(R6,$R$6:$R$14))</f>
        <v>1</v>
      </c>
      <c r="T6" s="69"/>
    </row>
    <row r="7" spans="1:20" ht="12">
      <c r="A7" s="61">
        <v>2</v>
      </c>
      <c r="B7" s="62">
        <v>58</v>
      </c>
      <c r="C7" s="64" t="s">
        <v>491</v>
      </c>
      <c r="D7" s="63"/>
      <c r="E7" s="64" t="s">
        <v>371</v>
      </c>
      <c r="F7" s="63"/>
      <c r="G7" s="65">
        <v>27</v>
      </c>
      <c r="H7" s="66">
        <v>12.44</v>
      </c>
      <c r="I7" s="68">
        <v>667</v>
      </c>
      <c r="J7" s="63"/>
      <c r="K7" s="65">
        <v>28</v>
      </c>
      <c r="L7" s="66">
        <v>30.19</v>
      </c>
      <c r="M7" s="68">
        <v>491</v>
      </c>
      <c r="N7" s="63"/>
      <c r="O7" s="65">
        <v>29</v>
      </c>
      <c r="P7" s="66">
        <v>37.48</v>
      </c>
      <c r="Q7" s="68">
        <v>463</v>
      </c>
      <c r="R7" s="64">
        <f>IF(H7="","",I7+M7+Q7)</f>
        <v>1621</v>
      </c>
      <c r="S7" s="64">
        <f t="shared" si="0"/>
        <v>2</v>
      </c>
      <c r="T7" s="69"/>
    </row>
    <row r="8" spans="1:20" ht="12">
      <c r="A8" s="61">
        <v>3</v>
      </c>
      <c r="B8" s="62">
        <v>498</v>
      </c>
      <c r="C8" s="64" t="s">
        <v>492</v>
      </c>
      <c r="D8" s="63">
        <v>3</v>
      </c>
      <c r="E8" s="64" t="s">
        <v>490</v>
      </c>
      <c r="F8" s="63"/>
      <c r="G8" s="65">
        <v>29</v>
      </c>
      <c r="H8" s="66">
        <v>10.81</v>
      </c>
      <c r="I8" s="68">
        <v>570</v>
      </c>
      <c r="J8" s="63"/>
      <c r="K8" s="65">
        <v>27</v>
      </c>
      <c r="L8" s="66" t="s">
        <v>417</v>
      </c>
      <c r="M8" s="68">
        <v>0</v>
      </c>
      <c r="N8" s="63"/>
      <c r="O8" s="65">
        <v>28</v>
      </c>
      <c r="P8" s="66">
        <v>34.92</v>
      </c>
      <c r="Q8" s="68">
        <v>427</v>
      </c>
      <c r="R8" s="64">
        <f>IF(H8="","",I8+M8+Q8)</f>
        <v>997</v>
      </c>
      <c r="S8" s="64">
        <f t="shared" si="0"/>
        <v>3</v>
      </c>
      <c r="T8" s="69"/>
    </row>
    <row r="9" spans="1:20" ht="12">
      <c r="A9" s="61">
        <v>4</v>
      </c>
      <c r="B9" s="62"/>
      <c r="C9" s="64"/>
      <c r="D9" s="63"/>
      <c r="E9" s="64"/>
      <c r="F9" s="63"/>
      <c r="G9" s="65"/>
      <c r="H9" s="68"/>
      <c r="I9" s="68"/>
      <c r="J9" s="63"/>
      <c r="K9" s="65"/>
      <c r="L9" s="68"/>
      <c r="M9" s="68"/>
      <c r="N9" s="63"/>
      <c r="O9" s="65"/>
      <c r="P9" s="68"/>
      <c r="Q9" s="68"/>
      <c r="R9" s="64"/>
      <c r="S9" s="64">
        <f t="shared" si="0"/>
      </c>
      <c r="T9" s="69"/>
    </row>
    <row r="10" spans="1:20" ht="12">
      <c r="A10" s="61">
        <v>5</v>
      </c>
      <c r="B10" s="62"/>
      <c r="C10" s="64"/>
      <c r="D10" s="63"/>
      <c r="E10" s="64"/>
      <c r="F10" s="63"/>
      <c r="G10" s="65"/>
      <c r="H10" s="68"/>
      <c r="I10" s="68"/>
      <c r="J10" s="63"/>
      <c r="K10" s="65"/>
      <c r="L10" s="68"/>
      <c r="M10" s="68"/>
      <c r="N10" s="63"/>
      <c r="O10" s="65"/>
      <c r="P10" s="68"/>
      <c r="Q10" s="68"/>
      <c r="R10" s="64"/>
      <c r="S10" s="64">
        <f t="shared" si="0"/>
      </c>
      <c r="T10" s="69"/>
    </row>
    <row r="11" spans="1:20" ht="12">
      <c r="A11" s="61">
        <v>6</v>
      </c>
      <c r="B11" s="62"/>
      <c r="C11" s="64"/>
      <c r="D11" s="63"/>
      <c r="E11" s="64"/>
      <c r="F11" s="63"/>
      <c r="G11" s="65"/>
      <c r="H11" s="68"/>
      <c r="I11" s="68"/>
      <c r="J11" s="63"/>
      <c r="K11" s="65"/>
      <c r="L11" s="68"/>
      <c r="M11" s="68"/>
      <c r="N11" s="63"/>
      <c r="O11" s="65"/>
      <c r="P11" s="68"/>
      <c r="Q11" s="68"/>
      <c r="R11" s="64"/>
      <c r="S11" s="64">
        <f t="shared" si="0"/>
      </c>
      <c r="T11" s="69"/>
    </row>
    <row r="12" spans="1:20" ht="12">
      <c r="A12" s="61">
        <v>7</v>
      </c>
      <c r="B12" s="62"/>
      <c r="C12" s="64"/>
      <c r="D12" s="63"/>
      <c r="E12" s="64"/>
      <c r="F12" s="63"/>
      <c r="G12" s="65"/>
      <c r="H12" s="68"/>
      <c r="I12" s="68"/>
      <c r="J12" s="63"/>
      <c r="K12" s="65"/>
      <c r="L12" s="68"/>
      <c r="M12" s="68"/>
      <c r="N12" s="63"/>
      <c r="O12" s="65"/>
      <c r="P12" s="68"/>
      <c r="Q12" s="68"/>
      <c r="R12" s="64"/>
      <c r="S12" s="64">
        <f t="shared" si="0"/>
      </c>
      <c r="T12" s="69"/>
    </row>
    <row r="13" spans="1:20" ht="12">
      <c r="A13" s="61">
        <v>8</v>
      </c>
      <c r="B13" s="62"/>
      <c r="C13" s="64"/>
      <c r="D13" s="63"/>
      <c r="E13" s="64"/>
      <c r="F13" s="63"/>
      <c r="G13" s="65"/>
      <c r="H13" s="68"/>
      <c r="I13" s="68"/>
      <c r="J13" s="63"/>
      <c r="K13" s="65"/>
      <c r="L13" s="68"/>
      <c r="M13" s="68"/>
      <c r="N13" s="63"/>
      <c r="O13" s="65"/>
      <c r="P13" s="68"/>
      <c r="Q13" s="68"/>
      <c r="R13" s="64"/>
      <c r="S13" s="64">
        <f t="shared" si="0"/>
      </c>
      <c r="T13" s="69"/>
    </row>
    <row r="14" spans="1:20" ht="12">
      <c r="A14" s="61"/>
      <c r="B14" s="62"/>
      <c r="C14" s="64"/>
      <c r="D14" s="63"/>
      <c r="E14" s="64"/>
      <c r="F14" s="63"/>
      <c r="G14" s="65"/>
      <c r="H14" s="68"/>
      <c r="I14" s="68"/>
      <c r="J14" s="63"/>
      <c r="K14" s="65"/>
      <c r="L14" s="68"/>
      <c r="M14" s="68"/>
      <c r="N14" s="63"/>
      <c r="O14" s="65"/>
      <c r="P14" s="68"/>
      <c r="Q14" s="68"/>
      <c r="R14" s="64"/>
      <c r="S14" s="64"/>
      <c r="T14" s="69"/>
    </row>
    <row r="15" spans="1:20" ht="12">
      <c r="A15" s="61"/>
      <c r="B15" s="50"/>
      <c r="C15" s="50"/>
      <c r="D15" s="49"/>
      <c r="E15" s="50"/>
      <c r="F15" s="49"/>
      <c r="G15" s="49"/>
      <c r="H15" s="50"/>
      <c r="I15" s="50"/>
      <c r="J15" s="50"/>
      <c r="K15" s="49"/>
      <c r="L15" s="50"/>
      <c r="M15" s="50"/>
      <c r="N15" s="49"/>
      <c r="O15" s="49"/>
      <c r="P15" s="50"/>
      <c r="Q15" s="50"/>
      <c r="R15" s="50"/>
      <c r="S15" s="50"/>
      <c r="T15" s="61"/>
    </row>
    <row r="16" spans="1:20" ht="12">
      <c r="A16" s="61"/>
      <c r="B16" s="61"/>
      <c r="C16" s="61"/>
      <c r="E16" s="61"/>
      <c r="H16" s="61"/>
      <c r="I16" s="61"/>
      <c r="J16" s="61"/>
      <c r="K16" s="44"/>
      <c r="L16" s="61"/>
      <c r="M16" s="61"/>
      <c r="N16" s="44"/>
      <c r="O16" s="44"/>
      <c r="P16" s="61"/>
      <c r="Q16" s="61"/>
      <c r="R16" s="61"/>
      <c r="S16" s="61"/>
      <c r="T16" s="61"/>
    </row>
    <row r="17" spans="1:20" ht="12">
      <c r="A17" s="61"/>
      <c r="B17" s="61"/>
      <c r="C17" s="61"/>
      <c r="E17" s="61"/>
      <c r="H17" s="61"/>
      <c r="I17" s="61"/>
      <c r="J17" s="61"/>
      <c r="K17" s="44"/>
      <c r="L17" s="61"/>
      <c r="M17" s="61"/>
      <c r="N17" s="61"/>
      <c r="O17" s="61"/>
      <c r="P17" s="61"/>
      <c r="Q17" s="61"/>
      <c r="R17" s="61"/>
      <c r="S17" s="61"/>
      <c r="T17" s="61"/>
    </row>
    <row r="18" spans="1:20" ht="12">
      <c r="A18" s="61"/>
      <c r="B18" s="61"/>
      <c r="C18" s="61"/>
      <c r="E18" s="61"/>
      <c r="H18" s="61"/>
      <c r="I18" s="61"/>
      <c r="J18" s="61"/>
      <c r="K18" s="44"/>
      <c r="L18" s="61"/>
      <c r="M18" s="61"/>
      <c r="N18" s="61"/>
      <c r="O18" s="61"/>
      <c r="P18" s="61"/>
      <c r="Q18" s="61"/>
      <c r="R18" s="61"/>
      <c r="S18" s="61"/>
      <c r="T18" s="61"/>
    </row>
    <row r="19" spans="1:20" ht="12">
      <c r="A19" s="61"/>
      <c r="B19" s="61"/>
      <c r="C19" s="61"/>
      <c r="E19" s="61"/>
      <c r="H19" s="61"/>
      <c r="I19" s="61"/>
      <c r="J19" s="61"/>
      <c r="K19" s="44"/>
      <c r="L19" s="61"/>
      <c r="M19" s="61"/>
      <c r="N19" s="61"/>
      <c r="O19" s="61"/>
      <c r="P19" s="61"/>
      <c r="Q19" s="61"/>
      <c r="R19" s="61"/>
      <c r="S19" s="61"/>
      <c r="T19" s="61"/>
    </row>
    <row r="20" spans="1:20" ht="12">
      <c r="A20" s="61"/>
      <c r="B20" s="61"/>
      <c r="C20" s="61"/>
      <c r="E20" s="61"/>
      <c r="H20" s="61"/>
      <c r="I20" s="61"/>
      <c r="J20" s="61"/>
      <c r="K20" s="44"/>
      <c r="L20" s="61"/>
      <c r="M20" s="61"/>
      <c r="N20" s="61"/>
      <c r="O20" s="61"/>
      <c r="P20" s="61"/>
      <c r="Q20" s="61"/>
      <c r="R20" s="61"/>
      <c r="S20" s="61"/>
      <c r="T20" s="61"/>
    </row>
    <row r="21" spans="1:20" ht="12">
      <c r="A21" s="61"/>
      <c r="B21" s="61"/>
      <c r="C21" s="61"/>
      <c r="D21" s="61"/>
      <c r="E21" s="61"/>
      <c r="F21" s="61"/>
      <c r="G21" s="61"/>
      <c r="H21" s="61"/>
      <c r="I21" s="61"/>
      <c r="J21" s="61"/>
      <c r="K21" s="44"/>
      <c r="L21" s="61"/>
      <c r="M21" s="61"/>
      <c r="N21" s="61"/>
      <c r="O21" s="61"/>
      <c r="P21" s="61"/>
      <c r="Q21" s="61"/>
      <c r="R21" s="61"/>
      <c r="S21" s="61"/>
      <c r="T21" s="61"/>
    </row>
  </sheetData>
  <sheetProtection/>
  <printOptions/>
  <pageMargins left="0.39370078740157477" right="0.39370078740157477" top="0.5905511811023622" bottom="0.39370078740157477" header="590551.1811023622" footer="9055.11811023622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194"/>
  <sheetViews>
    <sheetView zoomScaleSheetLayoutView="100" zoomScalePageLayoutView="0" workbookViewId="0" topLeftCell="A1">
      <selection activeCell="E8" sqref="E8"/>
    </sheetView>
  </sheetViews>
  <sheetFormatPr defaultColWidth="17.66015625" defaultRowHeight="10.5" customHeight="1"/>
  <cols>
    <col min="1" max="1" width="6.83203125" style="0" customWidth="1"/>
    <col min="2" max="3" width="4.33203125" style="0" customWidth="1"/>
    <col min="4" max="4" width="14.83203125" style="0" customWidth="1"/>
    <col min="5" max="5" width="6.66015625" style="120" customWidth="1"/>
    <col min="6" max="6" width="6.66015625" style="0" customWidth="1"/>
    <col min="7" max="7" width="5.83203125" style="0" customWidth="1"/>
    <col min="8" max="8" width="8.83203125" style="121" customWidth="1"/>
    <col min="9" max="9" width="5.83203125" style="0" customWidth="1"/>
    <col min="10" max="10" width="13.83203125" style="0" customWidth="1"/>
    <col min="11" max="11" width="5.83203125" style="0" customWidth="1"/>
    <col min="12" max="12" width="13.83203125" style="0" customWidth="1"/>
    <col min="13" max="13" width="5.83203125" style="122" customWidth="1"/>
    <col min="14" max="14" width="13.83203125" style="0" customWidth="1"/>
    <col min="15" max="15" width="5.83203125" style="0" customWidth="1"/>
    <col min="16" max="16" width="13.83203125" style="0" customWidth="1"/>
  </cols>
  <sheetData>
    <row r="1" spans="1:17" ht="12.75" customHeight="1">
      <c r="A1" s="123"/>
      <c r="B1" s="123"/>
      <c r="C1" s="123"/>
      <c r="D1" s="123"/>
      <c r="E1" s="120" t="s">
        <v>93</v>
      </c>
      <c r="F1" s="123" t="s">
        <v>94</v>
      </c>
      <c r="G1" s="121" t="s">
        <v>98</v>
      </c>
      <c r="H1" s="121" t="s">
        <v>95</v>
      </c>
      <c r="I1" s="123">
        <v>1</v>
      </c>
      <c r="J1" s="123"/>
      <c r="K1" s="123">
        <v>2</v>
      </c>
      <c r="L1" s="123"/>
      <c r="M1" s="122">
        <v>3</v>
      </c>
      <c r="N1" s="123"/>
      <c r="O1" s="123">
        <v>4</v>
      </c>
      <c r="P1" s="123"/>
      <c r="Q1" s="123"/>
    </row>
    <row r="2" spans="1:17" ht="12.75" customHeight="1">
      <c r="A2" s="123">
        <v>1</v>
      </c>
      <c r="B2" s="123"/>
      <c r="C2" s="123"/>
      <c r="D2" s="121" t="str">
        <f aca="true" t="shared" si="0" ref="D2:D25">IF(I2="","",VLOOKUP(I2,$J$51:$M$201,4))</f>
        <v>石川･小 松 高</v>
      </c>
      <c r="E2" s="120">
        <v>3</v>
      </c>
      <c r="F2" s="123">
        <v>5</v>
      </c>
      <c r="G2" s="123">
        <v>1</v>
      </c>
      <c r="H2" s="122" t="s">
        <v>493</v>
      </c>
      <c r="I2" s="123">
        <v>651</v>
      </c>
      <c r="J2" s="123" t="str">
        <f aca="true" t="shared" si="1" ref="J2:J25">IF(I2="","",VLOOKUP(I2,$J$51:$M$201,2))</f>
        <v>伊藤　　音弦</v>
      </c>
      <c r="K2" s="123">
        <v>658</v>
      </c>
      <c r="L2" s="123" t="str">
        <f aca="true" t="shared" si="2" ref="L2:L25">IF(K2="","",VLOOKUP(K2,$J$51:$M$201,2))</f>
        <v>東野　　竣弥</v>
      </c>
      <c r="M2" s="120">
        <v>659</v>
      </c>
      <c r="N2" s="123" t="str">
        <f aca="true" t="shared" si="3" ref="N2:N17">IF(M2="","",VLOOKUP(M2,$J$51:$M$201,2))</f>
        <v>深澤　　健太</v>
      </c>
      <c r="O2" s="123">
        <v>653</v>
      </c>
      <c r="P2" s="124" t="str">
        <f aca="true" t="shared" si="4" ref="P2:P16">IF(O2="","",VLOOKUP(O2,$J$51:$M$201,2))</f>
        <v>加藤　　弘雅</v>
      </c>
      <c r="Q2" s="125"/>
    </row>
    <row r="3" spans="1:17" ht="12.75" customHeight="1">
      <c r="A3" s="123">
        <v>2</v>
      </c>
      <c r="B3" s="123"/>
      <c r="C3" s="123"/>
      <c r="D3" s="121" t="str">
        <f t="shared" si="0"/>
        <v>石川･金沢西高</v>
      </c>
      <c r="E3" s="120">
        <v>2</v>
      </c>
      <c r="F3" s="123">
        <v>6</v>
      </c>
      <c r="G3" s="123">
        <v>1</v>
      </c>
      <c r="H3" s="122" t="s">
        <v>494</v>
      </c>
      <c r="I3" s="123">
        <v>282</v>
      </c>
      <c r="J3" s="123" t="str">
        <f t="shared" si="1"/>
        <v>高僧　　政輝</v>
      </c>
      <c r="K3" s="123">
        <v>281</v>
      </c>
      <c r="L3" s="123" t="str">
        <f t="shared" si="2"/>
        <v>杉本　　　涼</v>
      </c>
      <c r="M3" s="120">
        <v>285</v>
      </c>
      <c r="N3" s="123" t="str">
        <f t="shared" si="3"/>
        <v>辻　　　大智</v>
      </c>
      <c r="O3" s="123">
        <v>280</v>
      </c>
      <c r="P3" s="126" t="str">
        <f t="shared" si="4"/>
        <v>小竹　　　徹</v>
      </c>
      <c r="Q3" s="123"/>
    </row>
    <row r="4" spans="1:17" ht="12.75" customHeight="1">
      <c r="A4" s="123">
        <v>3</v>
      </c>
      <c r="B4" s="123"/>
      <c r="C4" s="123"/>
      <c r="D4" s="121" t="str">
        <f t="shared" si="0"/>
        <v>石川･金沢伏見高</v>
      </c>
      <c r="E4" s="120">
        <v>2</v>
      </c>
      <c r="F4" s="123">
        <v>4</v>
      </c>
      <c r="G4" s="123">
        <v>2</v>
      </c>
      <c r="H4" s="122" t="s">
        <v>495</v>
      </c>
      <c r="I4" s="123">
        <v>425</v>
      </c>
      <c r="J4" s="123" t="str">
        <f t="shared" si="1"/>
        <v>桑名　　勇汰</v>
      </c>
      <c r="K4" s="123">
        <v>429</v>
      </c>
      <c r="L4" s="123" t="str">
        <f t="shared" si="2"/>
        <v>小山　　　翔</v>
      </c>
      <c r="M4" s="120">
        <v>428</v>
      </c>
      <c r="N4" s="123" t="str">
        <f t="shared" si="3"/>
        <v>吉本　　　亮</v>
      </c>
      <c r="O4" s="123">
        <v>427</v>
      </c>
      <c r="P4" s="123" t="str">
        <f t="shared" si="4"/>
        <v>本田　　祐也</v>
      </c>
      <c r="Q4" s="123"/>
    </row>
    <row r="5" spans="1:17" ht="12.75" customHeight="1">
      <c r="A5" s="123">
        <v>4</v>
      </c>
      <c r="B5" s="123"/>
      <c r="C5" s="123"/>
      <c r="D5" s="121" t="str">
        <f t="shared" si="0"/>
        <v>石川･紫錦台中</v>
      </c>
      <c r="E5" s="120">
        <v>1</v>
      </c>
      <c r="F5" s="123">
        <v>3</v>
      </c>
      <c r="G5" s="123">
        <v>1</v>
      </c>
      <c r="H5" s="122" t="s">
        <v>496</v>
      </c>
      <c r="I5" s="123">
        <v>404</v>
      </c>
      <c r="J5" s="123" t="str">
        <f t="shared" si="1"/>
        <v>中村　　瞭汰</v>
      </c>
      <c r="K5" s="123">
        <v>407</v>
      </c>
      <c r="L5" s="123" t="str">
        <f t="shared" si="2"/>
        <v>阿部　　広空</v>
      </c>
      <c r="M5" s="120">
        <v>405</v>
      </c>
      <c r="N5" s="123" t="str">
        <f t="shared" si="3"/>
        <v>浅加　　慈有</v>
      </c>
      <c r="O5" s="123">
        <v>403</v>
      </c>
      <c r="P5" s="123" t="str">
        <f t="shared" si="4"/>
        <v>中村　　友哉</v>
      </c>
      <c r="Q5" s="123"/>
    </row>
    <row r="6" spans="1:17" ht="12.75" customHeight="1">
      <c r="A6" s="123">
        <v>5</v>
      </c>
      <c r="B6" s="123"/>
      <c r="C6" s="123"/>
      <c r="D6" s="121" t="str">
        <f t="shared" si="0"/>
        <v>石川･金 沢 大</v>
      </c>
      <c r="E6" s="120">
        <v>3</v>
      </c>
      <c r="F6" s="123">
        <v>4</v>
      </c>
      <c r="G6" s="123">
        <v>2</v>
      </c>
      <c r="H6" s="127" t="s">
        <v>497</v>
      </c>
      <c r="I6" s="123">
        <v>54</v>
      </c>
      <c r="J6" s="123" t="str">
        <f t="shared" si="1"/>
        <v>高井　　　謙</v>
      </c>
      <c r="K6" s="123">
        <v>55</v>
      </c>
      <c r="L6" s="123" t="str">
        <f t="shared" si="2"/>
        <v>高橋　　弘樹</v>
      </c>
      <c r="M6" s="120">
        <v>53</v>
      </c>
      <c r="N6" s="123" t="str">
        <f t="shared" si="3"/>
        <v>小谷　　将平</v>
      </c>
      <c r="O6" s="123">
        <v>56</v>
      </c>
      <c r="P6" s="123" t="str">
        <f t="shared" si="4"/>
        <v>福地　　亮介</v>
      </c>
      <c r="Q6" s="123"/>
    </row>
    <row r="7" spans="1:17" ht="12.75" customHeight="1">
      <c r="A7" s="123">
        <v>6</v>
      </c>
      <c r="B7" s="123"/>
      <c r="C7" s="123"/>
      <c r="D7" s="121" t="str">
        <f t="shared" si="0"/>
        <v>石川･辰巳丘高</v>
      </c>
      <c r="E7" s="120">
        <v>2</v>
      </c>
      <c r="F7" s="123">
        <v>7</v>
      </c>
      <c r="G7" s="123">
        <v>3</v>
      </c>
      <c r="H7" s="122" t="s">
        <v>498</v>
      </c>
      <c r="I7" s="123">
        <v>300</v>
      </c>
      <c r="J7" s="123" t="str">
        <f t="shared" si="1"/>
        <v>鳴瀬　　祐大</v>
      </c>
      <c r="K7" s="123">
        <v>298</v>
      </c>
      <c r="L7" s="123" t="str">
        <f t="shared" si="2"/>
        <v>倉田　　吏功</v>
      </c>
      <c r="M7" s="120">
        <v>794</v>
      </c>
      <c r="N7" s="123" t="str">
        <f t="shared" si="3"/>
        <v>鷹栖　　由和</v>
      </c>
      <c r="O7" s="123">
        <v>299</v>
      </c>
      <c r="P7" s="123" t="str">
        <f t="shared" si="4"/>
        <v>團　　　翔也</v>
      </c>
      <c r="Q7" s="123"/>
    </row>
    <row r="8" spans="1:17" ht="12.75" customHeight="1">
      <c r="A8" s="123">
        <v>7</v>
      </c>
      <c r="B8" s="123"/>
      <c r="C8" s="123"/>
      <c r="D8" s="121" t="str">
        <f t="shared" si="0"/>
        <v>石川･翠 星 高</v>
      </c>
      <c r="E8" s="120">
        <v>3</v>
      </c>
      <c r="F8" s="123">
        <v>7</v>
      </c>
      <c r="G8" s="123">
        <v>3</v>
      </c>
      <c r="H8" s="121" t="s">
        <v>499</v>
      </c>
      <c r="I8" s="123">
        <v>588</v>
      </c>
      <c r="J8" s="123" t="str">
        <f t="shared" si="1"/>
        <v>松田　　拓也</v>
      </c>
      <c r="K8" s="123">
        <v>584</v>
      </c>
      <c r="L8" s="123" t="str">
        <f t="shared" si="2"/>
        <v>渡部　　裕介</v>
      </c>
      <c r="M8" s="120">
        <v>796</v>
      </c>
      <c r="N8" s="123" t="str">
        <f t="shared" si="3"/>
        <v>横山　　礼旺</v>
      </c>
      <c r="O8" s="123">
        <v>581</v>
      </c>
      <c r="P8" s="123" t="str">
        <f t="shared" si="4"/>
        <v>大谷内　　陸</v>
      </c>
      <c r="Q8" s="123"/>
    </row>
    <row r="9" spans="1:17" ht="12.75" customHeight="1">
      <c r="A9" s="123">
        <v>8</v>
      </c>
      <c r="B9" s="123"/>
      <c r="C9" s="123"/>
      <c r="D9" s="121" t="str">
        <f t="shared" si="0"/>
        <v>石川･金沢伏見高</v>
      </c>
      <c r="E9" s="120">
        <v>2</v>
      </c>
      <c r="F9" s="123">
        <v>2</v>
      </c>
      <c r="G9" s="123">
        <v>4</v>
      </c>
      <c r="H9" s="122" t="s">
        <v>500</v>
      </c>
      <c r="I9" s="123">
        <v>426</v>
      </c>
      <c r="J9" s="123" t="str">
        <f t="shared" si="1"/>
        <v>徳山　　　颯</v>
      </c>
      <c r="K9" s="123">
        <v>423</v>
      </c>
      <c r="L9" s="123" t="str">
        <f t="shared" si="2"/>
        <v>赤丸　　主樹</v>
      </c>
      <c r="M9" s="120">
        <v>431</v>
      </c>
      <c r="N9" s="123" t="str">
        <f t="shared" si="3"/>
        <v>山田　　拓耶</v>
      </c>
      <c r="O9" s="123">
        <v>430</v>
      </c>
      <c r="P9" s="123" t="str">
        <f t="shared" si="4"/>
        <v>澤本　　和樹</v>
      </c>
      <c r="Q9" s="123"/>
    </row>
    <row r="10" spans="1:17" ht="12.75" customHeight="1">
      <c r="A10" s="123"/>
      <c r="B10" s="123"/>
      <c r="C10" s="123"/>
      <c r="D10" s="121" t="str">
        <f t="shared" si="0"/>
        <v>石川･板 津 中</v>
      </c>
      <c r="E10" s="120">
        <v>1</v>
      </c>
      <c r="F10" s="123">
        <v>2</v>
      </c>
      <c r="G10" s="123">
        <v>2</v>
      </c>
      <c r="H10" s="122" t="s">
        <v>501</v>
      </c>
      <c r="I10" s="123">
        <v>85</v>
      </c>
      <c r="J10" s="123" t="str">
        <f t="shared" si="1"/>
        <v>新井　　椋太</v>
      </c>
      <c r="K10" s="123">
        <v>77</v>
      </c>
      <c r="L10" s="123" t="str">
        <f t="shared" si="2"/>
        <v>川辺　　翔太</v>
      </c>
      <c r="M10" s="120">
        <v>79</v>
      </c>
      <c r="N10" s="123" t="str">
        <f t="shared" si="3"/>
        <v>内山　　龍祐</v>
      </c>
      <c r="O10" s="123">
        <v>78</v>
      </c>
      <c r="P10" s="123" t="str">
        <f t="shared" si="4"/>
        <v>倉井　　壱星</v>
      </c>
      <c r="Q10" s="123"/>
    </row>
    <row r="11" spans="1:17" ht="12.75" customHeight="1">
      <c r="A11" s="123"/>
      <c r="B11" s="123"/>
      <c r="C11" s="123"/>
      <c r="D11" s="121" t="str">
        <f t="shared" si="0"/>
        <v>石川･野 田 中</v>
      </c>
      <c r="E11" s="120">
        <v>1</v>
      </c>
      <c r="F11" s="123">
        <v>6</v>
      </c>
      <c r="G11" s="123">
        <v>3</v>
      </c>
      <c r="H11" s="127" t="s">
        <v>502</v>
      </c>
      <c r="I11" s="123">
        <v>244</v>
      </c>
      <c r="J11" s="123" t="str">
        <f t="shared" si="1"/>
        <v>松永　　宗弥</v>
      </c>
      <c r="K11" s="123">
        <v>235</v>
      </c>
      <c r="L11" s="123" t="str">
        <f t="shared" si="2"/>
        <v>吉田　　和範</v>
      </c>
      <c r="M11" s="120">
        <v>232</v>
      </c>
      <c r="N11" s="123" t="str">
        <f t="shared" si="3"/>
        <v>笠松　　慎史</v>
      </c>
      <c r="O11" s="123">
        <v>234</v>
      </c>
      <c r="P11" s="123" t="str">
        <f t="shared" si="4"/>
        <v>吉多　　　涼</v>
      </c>
      <c r="Q11" s="123"/>
    </row>
    <row r="12" spans="1:17" ht="12.75" customHeight="1">
      <c r="A12" s="123"/>
      <c r="B12" s="123"/>
      <c r="C12" s="123"/>
      <c r="D12" s="121" t="str">
        <f t="shared" si="0"/>
        <v>石川･芦 城 中</v>
      </c>
      <c r="E12" s="120">
        <v>1</v>
      </c>
      <c r="F12" s="123">
        <v>5</v>
      </c>
      <c r="G12" s="123">
        <v>4</v>
      </c>
      <c r="H12" s="122" t="s">
        <v>503</v>
      </c>
      <c r="I12" s="123">
        <v>104</v>
      </c>
      <c r="J12" s="123" t="str">
        <f t="shared" si="1"/>
        <v>中谷　賢太朗</v>
      </c>
      <c r="K12" s="123">
        <v>101</v>
      </c>
      <c r="L12" s="123" t="str">
        <f t="shared" si="2"/>
        <v>山口　　玲樹</v>
      </c>
      <c r="M12" s="120">
        <v>123</v>
      </c>
      <c r="N12" s="123" t="str">
        <f t="shared" si="3"/>
        <v>井村　健太郎</v>
      </c>
      <c r="O12" s="123">
        <v>105</v>
      </c>
      <c r="P12" s="123" t="str">
        <f t="shared" si="4"/>
        <v>﨑野　　　空</v>
      </c>
      <c r="Q12" s="123"/>
    </row>
    <row r="13" spans="1:17" ht="12.75" customHeight="1">
      <c r="A13" s="123"/>
      <c r="B13" s="123"/>
      <c r="C13" s="123"/>
      <c r="D13" s="121" t="str">
        <f t="shared" si="0"/>
        <v>石川･翠 星 高</v>
      </c>
      <c r="E13" s="120">
        <v>2</v>
      </c>
      <c r="F13" s="123">
        <v>3</v>
      </c>
      <c r="G13" s="123">
        <v>5</v>
      </c>
      <c r="H13" s="122" t="s">
        <v>504</v>
      </c>
      <c r="I13" s="123">
        <v>585</v>
      </c>
      <c r="J13" s="123" t="str">
        <f t="shared" si="1"/>
        <v>東海　　理央</v>
      </c>
      <c r="K13" s="123">
        <v>583</v>
      </c>
      <c r="L13" s="123" t="str">
        <f t="shared" si="2"/>
        <v>西野　　圭悟</v>
      </c>
      <c r="M13" s="120">
        <v>587</v>
      </c>
      <c r="N13" s="123" t="str">
        <f t="shared" si="3"/>
        <v>古谷　　華義</v>
      </c>
      <c r="O13" s="123">
        <v>783</v>
      </c>
      <c r="P13" s="123" t="str">
        <f t="shared" si="4"/>
        <v>本田　　樹吏</v>
      </c>
      <c r="Q13" s="123"/>
    </row>
    <row r="14" spans="1:17" ht="12.75" customHeight="1">
      <c r="A14" s="123"/>
      <c r="B14" s="123"/>
      <c r="C14" s="123"/>
      <c r="D14" s="121" t="str">
        <f t="shared" si="0"/>
        <v>石川･寺 井 高</v>
      </c>
      <c r="E14" s="120">
        <v>2</v>
      </c>
      <c r="F14" s="123">
        <v>5</v>
      </c>
      <c r="G14" s="123">
        <v>6</v>
      </c>
      <c r="H14" s="122" t="s">
        <v>505</v>
      </c>
      <c r="I14" s="123">
        <v>628</v>
      </c>
      <c r="J14" s="123" t="str">
        <f t="shared" si="1"/>
        <v>谷口　　　岳</v>
      </c>
      <c r="K14" s="123">
        <v>633</v>
      </c>
      <c r="L14" s="123" t="str">
        <f t="shared" si="2"/>
        <v>山口　　成琉</v>
      </c>
      <c r="M14" s="120">
        <v>631</v>
      </c>
      <c r="N14" s="123" t="str">
        <f t="shared" si="3"/>
        <v>能村　飛雄河</v>
      </c>
      <c r="O14" s="123">
        <v>627</v>
      </c>
      <c r="P14" s="123" t="str">
        <f t="shared" si="4"/>
        <v>瀬川　　怜羽</v>
      </c>
      <c r="Q14" s="123"/>
    </row>
    <row r="15" spans="1:17" ht="12.75" customHeight="1">
      <c r="A15" s="123"/>
      <c r="B15" s="123"/>
      <c r="C15" s="123"/>
      <c r="D15" s="121" t="str">
        <f t="shared" si="0"/>
        <v>石川･松 陽 中</v>
      </c>
      <c r="E15" s="120">
        <v>1</v>
      </c>
      <c r="F15" s="123">
        <v>8</v>
      </c>
      <c r="G15" s="123">
        <v>5</v>
      </c>
      <c r="H15" s="122" t="s">
        <v>506</v>
      </c>
      <c r="I15" s="123">
        <v>354</v>
      </c>
      <c r="J15" s="123" t="str">
        <f t="shared" si="1"/>
        <v>清水　　宏樹</v>
      </c>
      <c r="K15" s="123">
        <v>355</v>
      </c>
      <c r="L15" s="123" t="str">
        <f t="shared" si="2"/>
        <v>曽我　　伊織</v>
      </c>
      <c r="M15" s="120">
        <v>359</v>
      </c>
      <c r="N15" s="123" t="str">
        <f t="shared" si="3"/>
        <v>徳田　　風人</v>
      </c>
      <c r="O15" s="123">
        <v>358</v>
      </c>
      <c r="P15" s="123" t="str">
        <f t="shared" si="4"/>
        <v>濱坂　　大雅</v>
      </c>
      <c r="Q15" s="123"/>
    </row>
    <row r="16" spans="1:17" ht="12.75" customHeight="1">
      <c r="A16" s="123"/>
      <c r="B16" s="123"/>
      <c r="C16" s="123"/>
      <c r="D16" s="121" t="str">
        <f t="shared" si="0"/>
        <v>石川･寺 井 高</v>
      </c>
      <c r="E16" s="120">
        <v>3</v>
      </c>
      <c r="F16" s="123">
        <v>2</v>
      </c>
      <c r="G16" s="123">
        <v>4</v>
      </c>
      <c r="H16" s="128" t="s">
        <v>507</v>
      </c>
      <c r="I16" s="123">
        <v>619</v>
      </c>
      <c r="J16" s="123" t="str">
        <f t="shared" si="1"/>
        <v>奥山　　竜生</v>
      </c>
      <c r="K16" s="123">
        <v>620</v>
      </c>
      <c r="L16" s="123" t="str">
        <f t="shared" si="2"/>
        <v>釜村　　快斗</v>
      </c>
      <c r="M16" s="120">
        <v>618</v>
      </c>
      <c r="N16" s="123" t="str">
        <f t="shared" si="3"/>
        <v>小川　　恭輔</v>
      </c>
      <c r="O16" s="123">
        <v>627</v>
      </c>
      <c r="P16" s="123" t="str">
        <f t="shared" si="4"/>
        <v>瀬川　　怜羽</v>
      </c>
      <c r="Q16" s="123"/>
    </row>
    <row r="17" spans="1:17" ht="12.75" customHeight="1">
      <c r="A17" s="123"/>
      <c r="B17" s="123"/>
      <c r="C17" s="123"/>
      <c r="D17" s="121" t="str">
        <f t="shared" si="0"/>
        <v>石川･南 部 中</v>
      </c>
      <c r="E17" s="120">
        <v>1</v>
      </c>
      <c r="F17" s="123">
        <v>1</v>
      </c>
      <c r="G17" s="123">
        <v>6</v>
      </c>
      <c r="H17" s="122" t="s">
        <v>508</v>
      </c>
      <c r="I17" s="123">
        <v>536</v>
      </c>
      <c r="J17" s="123" t="str">
        <f t="shared" si="1"/>
        <v>水口　　勇也</v>
      </c>
      <c r="K17" s="123">
        <v>501</v>
      </c>
      <c r="L17" s="123" t="str">
        <f t="shared" si="2"/>
        <v>川嶋　　瑞己</v>
      </c>
      <c r="M17" s="120">
        <v>538</v>
      </c>
      <c r="N17" s="123" t="str">
        <f t="shared" si="3"/>
        <v>落合　志瑞己</v>
      </c>
      <c r="O17" s="123">
        <v>540</v>
      </c>
      <c r="P17" s="123" t="s">
        <v>285</v>
      </c>
      <c r="Q17" s="123"/>
    </row>
    <row r="18" spans="1:17" ht="12.75" customHeight="1">
      <c r="A18" s="123"/>
      <c r="B18" s="123"/>
      <c r="C18" s="123"/>
      <c r="D18" s="121" t="str">
        <f t="shared" si="0"/>
        <v>石川･丸 内 中</v>
      </c>
      <c r="E18" s="120">
        <v>1</v>
      </c>
      <c r="F18" s="123">
        <v>7</v>
      </c>
      <c r="G18" s="123">
        <v>7</v>
      </c>
      <c r="H18" s="122" t="s">
        <v>509</v>
      </c>
      <c r="I18" s="123">
        <v>230</v>
      </c>
      <c r="J18" s="123" t="str">
        <f t="shared" si="1"/>
        <v>林　　　峻佑</v>
      </c>
      <c r="K18" s="123">
        <v>227</v>
      </c>
      <c r="L18" s="123" t="str">
        <f t="shared" si="2"/>
        <v>荒木　　粋漢</v>
      </c>
      <c r="M18" s="120">
        <v>229</v>
      </c>
      <c r="N18" s="122" t="s">
        <v>123</v>
      </c>
      <c r="O18" s="123">
        <v>225</v>
      </c>
      <c r="P18" s="123" t="str">
        <f>IF(O18="","",VLOOKUP(O18,$J$51:$M$201,2))</f>
        <v>橋　　　航生</v>
      </c>
      <c r="Q18" s="123"/>
    </row>
    <row r="19" spans="1:17" ht="12.75" customHeight="1">
      <c r="A19" s="123"/>
      <c r="B19" s="123"/>
      <c r="C19" s="123"/>
      <c r="D19" s="121" t="str">
        <f t="shared" si="0"/>
        <v>石川･金 沢 大</v>
      </c>
      <c r="E19" s="120">
        <v>3</v>
      </c>
      <c r="F19" s="123">
        <v>6</v>
      </c>
      <c r="G19" s="123"/>
      <c r="H19" s="122" t="s">
        <v>138</v>
      </c>
      <c r="I19" s="123">
        <v>88</v>
      </c>
      <c r="J19" s="123" t="str">
        <f t="shared" si="1"/>
        <v>福元　　康介</v>
      </c>
      <c r="K19" s="123">
        <v>83</v>
      </c>
      <c r="L19" s="123" t="str">
        <f t="shared" si="2"/>
        <v>小寺　　大介</v>
      </c>
      <c r="M19" s="120">
        <v>89</v>
      </c>
      <c r="N19" s="123" t="str">
        <f aca="true" t="shared" si="5" ref="N19:N25">IF(M19="","",VLOOKUP(M19,$J$51:$M$201,2))</f>
        <v>目黒　　誉之</v>
      </c>
      <c r="O19" s="123">
        <v>79</v>
      </c>
      <c r="P19" s="123" t="s">
        <v>510</v>
      </c>
      <c r="Q19" s="123"/>
    </row>
    <row r="20" spans="1:17" ht="12.75" customHeight="1">
      <c r="A20" s="123"/>
      <c r="B20" s="123"/>
      <c r="C20" s="123"/>
      <c r="D20" s="121" t="str">
        <f t="shared" si="0"/>
        <v>石川･大聖寺実高</v>
      </c>
      <c r="E20" s="120">
        <v>3</v>
      </c>
      <c r="F20" s="123">
        <v>3</v>
      </c>
      <c r="G20" s="123"/>
      <c r="H20" s="122" t="s">
        <v>511</v>
      </c>
      <c r="I20" s="123">
        <v>774</v>
      </c>
      <c r="J20" s="123" t="str">
        <f t="shared" si="1"/>
        <v>中野　　温敬</v>
      </c>
      <c r="K20" s="123">
        <v>773</v>
      </c>
      <c r="L20" s="123" t="str">
        <f t="shared" si="2"/>
        <v>坂本　　世那</v>
      </c>
      <c r="M20" s="120">
        <v>776</v>
      </c>
      <c r="N20" s="123" t="str">
        <f t="shared" si="5"/>
        <v>藤乃井　敦生</v>
      </c>
      <c r="O20" s="123">
        <v>775</v>
      </c>
      <c r="P20" s="123" t="str">
        <f aca="true" t="shared" si="6" ref="P20:P25">IF(O20="","",VLOOKUP(O20,$J$51:$M$201,2))</f>
        <v>中村　裕太郎</v>
      </c>
      <c r="Q20" s="123"/>
    </row>
    <row r="21" spans="1:17" ht="12.75" customHeight="1">
      <c r="A21" s="123"/>
      <c r="B21" s="123"/>
      <c r="C21" s="123"/>
      <c r="D21" s="121">
        <f t="shared" si="0"/>
      </c>
      <c r="E21" s="120">
        <v>1</v>
      </c>
      <c r="F21" s="123">
        <v>4</v>
      </c>
      <c r="G21" s="123"/>
      <c r="H21" s="122"/>
      <c r="I21" s="123"/>
      <c r="J21" s="123">
        <f t="shared" si="1"/>
      </c>
      <c r="K21" s="123"/>
      <c r="L21" s="123">
        <f t="shared" si="2"/>
      </c>
      <c r="M21" s="120"/>
      <c r="N21" s="123">
        <f t="shared" si="5"/>
      </c>
      <c r="O21" s="123"/>
      <c r="P21" s="123">
        <f t="shared" si="6"/>
      </c>
      <c r="Q21" s="123"/>
    </row>
    <row r="22" spans="1:17" ht="12.75" customHeight="1">
      <c r="A22" s="123"/>
      <c r="B22" s="123"/>
      <c r="C22" s="123"/>
      <c r="D22" s="121">
        <f t="shared" si="0"/>
      </c>
      <c r="F22" s="123"/>
      <c r="G22" s="123"/>
      <c r="H22" s="122"/>
      <c r="I22" s="123"/>
      <c r="J22" s="123">
        <f t="shared" si="1"/>
      </c>
      <c r="K22" s="123"/>
      <c r="L22" s="123">
        <f t="shared" si="2"/>
      </c>
      <c r="M22" s="120"/>
      <c r="N22" s="123">
        <f t="shared" si="5"/>
      </c>
      <c r="O22" s="123"/>
      <c r="P22" s="123">
        <f t="shared" si="6"/>
      </c>
      <c r="Q22" s="123"/>
    </row>
    <row r="23" spans="1:17" ht="12.75" customHeight="1">
      <c r="A23" s="123"/>
      <c r="B23" s="123"/>
      <c r="C23" s="123"/>
      <c r="D23" s="121">
        <f t="shared" si="0"/>
      </c>
      <c r="F23" s="123"/>
      <c r="G23" s="123"/>
      <c r="H23" s="122"/>
      <c r="I23" s="123"/>
      <c r="J23" s="123">
        <f t="shared" si="1"/>
      </c>
      <c r="K23" s="123"/>
      <c r="L23" s="123">
        <f t="shared" si="2"/>
      </c>
      <c r="M23" s="120"/>
      <c r="N23" s="123">
        <f t="shared" si="5"/>
      </c>
      <c r="O23" s="123"/>
      <c r="P23" s="123">
        <f t="shared" si="6"/>
      </c>
      <c r="Q23" s="123"/>
    </row>
    <row r="24" spans="1:17" ht="12.75" customHeight="1">
      <c r="A24" s="123"/>
      <c r="B24" s="123"/>
      <c r="C24" s="123"/>
      <c r="D24" s="121">
        <f t="shared" si="0"/>
      </c>
      <c r="F24" s="123"/>
      <c r="G24" s="123"/>
      <c r="H24" s="122"/>
      <c r="I24" s="123"/>
      <c r="J24" s="123">
        <f t="shared" si="1"/>
      </c>
      <c r="K24" s="123"/>
      <c r="L24" s="123">
        <f t="shared" si="2"/>
      </c>
      <c r="M24" s="120"/>
      <c r="N24" s="123">
        <f t="shared" si="5"/>
      </c>
      <c r="O24" s="123"/>
      <c r="P24" s="123">
        <f t="shared" si="6"/>
      </c>
      <c r="Q24" s="123"/>
    </row>
    <row r="25" spans="1:17" ht="12.75" customHeight="1">
      <c r="A25" s="123"/>
      <c r="B25" s="123"/>
      <c r="C25" s="123"/>
      <c r="D25" s="121">
        <f t="shared" si="0"/>
      </c>
      <c r="F25" s="123"/>
      <c r="G25" s="123"/>
      <c r="I25" s="123"/>
      <c r="J25" s="123">
        <f t="shared" si="1"/>
      </c>
      <c r="K25" s="123"/>
      <c r="L25" s="123">
        <f t="shared" si="2"/>
      </c>
      <c r="M25" s="120"/>
      <c r="N25" s="123">
        <f t="shared" si="5"/>
      </c>
      <c r="O25" s="123"/>
      <c r="P25" s="123">
        <f t="shared" si="6"/>
      </c>
      <c r="Q25" s="123"/>
    </row>
    <row r="26" spans="1:17" ht="12.75">
      <c r="A26" s="123"/>
      <c r="B26" s="123"/>
      <c r="C26" s="123"/>
      <c r="D26" s="121"/>
      <c r="F26" s="123"/>
      <c r="G26" s="123"/>
      <c r="I26" s="123"/>
      <c r="J26" s="123"/>
      <c r="K26" s="123"/>
      <c r="L26" s="123"/>
      <c r="M26" s="120"/>
      <c r="N26" s="123"/>
      <c r="O26" s="123"/>
      <c r="P26" s="123"/>
      <c r="Q26" s="123"/>
    </row>
    <row r="27" spans="1:17" ht="12.75" customHeight="1">
      <c r="A27" s="123"/>
      <c r="B27" s="123"/>
      <c r="C27" s="123"/>
      <c r="D27" s="121">
        <f>IF(I27="","",VLOOKUP(I27,$J$51:$M$190,4))</f>
      </c>
      <c r="E27" s="123"/>
      <c r="F27" s="123"/>
      <c r="G27" s="123"/>
      <c r="H27" s="123"/>
      <c r="I27" s="123"/>
      <c r="J27" s="123">
        <f>IF(I27="","",VLOOKUP(I27,$J$51:$M$190,2))</f>
      </c>
      <c r="K27" s="123"/>
      <c r="L27" s="123">
        <f>IF(K27="","",VLOOKUP(K27,$J$51:$M$190,2))</f>
      </c>
      <c r="M27" s="123"/>
      <c r="N27" s="123">
        <f>IF(M27="","",VLOOKUP(M27,$J$51:$M$190,2))</f>
      </c>
      <c r="O27" s="123"/>
      <c r="P27" s="123">
        <f>IF(O27="","",VLOOKUP(O27,$J$51:$M$190,2))</f>
      </c>
      <c r="Q27" s="123"/>
    </row>
    <row r="28" spans="1:17" ht="12.75" customHeight="1">
      <c r="A28" s="123"/>
      <c r="B28" s="123"/>
      <c r="C28" s="123"/>
      <c r="D28" s="121">
        <f>IF(I28="","",VLOOKUP(I28,$J$51:$M$190,4))</f>
      </c>
      <c r="E28" s="123"/>
      <c r="F28" s="123"/>
      <c r="G28" s="123"/>
      <c r="H28" s="123"/>
      <c r="I28" s="123"/>
      <c r="J28" s="123">
        <f>IF(I28="","",VLOOKUP(I28,$J$51:$M$190,2))</f>
      </c>
      <c r="K28" s="123"/>
      <c r="L28" s="123">
        <f>IF(K28="","",VLOOKUP(K28,$J$51:$M$190,2))</f>
      </c>
      <c r="M28" s="123"/>
      <c r="N28" s="123">
        <f>IF(M28="","",VLOOKUP(M28,$J$51:$M$190,2))</f>
      </c>
      <c r="O28" s="123"/>
      <c r="P28" s="123">
        <f>IF(O28="","",VLOOKUP(O28,$J$51:$M$190,2))</f>
      </c>
      <c r="Q28" s="123"/>
    </row>
    <row r="29" spans="1:17" ht="10.5" customHeight="1">
      <c r="A29" s="123"/>
      <c r="B29" s="123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</row>
    <row r="30" spans="1:17" ht="10.5" customHeight="1">
      <c r="A30" s="123"/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</row>
    <row r="31" spans="1:17" ht="10.5" customHeight="1">
      <c r="A31" s="123"/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</row>
    <row r="32" spans="1:17" ht="10.5" customHeight="1">
      <c r="A32" s="123"/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</row>
    <row r="33" spans="1:17" ht="10.5" customHeight="1">
      <c r="A33" s="123"/>
      <c r="B33" s="123"/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</row>
    <row r="34" spans="1:17" ht="10.5" customHeight="1">
      <c r="A34" s="123"/>
      <c r="B34" s="123"/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</row>
    <row r="35" spans="1:17" ht="10.5" customHeight="1">
      <c r="A35" s="123"/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</row>
    <row r="36" spans="1:17" ht="10.5" customHeight="1">
      <c r="A36" s="123"/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</row>
    <row r="37" spans="1:17" ht="10.5" customHeight="1">
      <c r="A37" s="123"/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</row>
    <row r="38" spans="1:17" ht="10.5" customHeight="1">
      <c r="A38" s="123"/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</row>
    <row r="39" spans="1:17" ht="10.5" customHeight="1">
      <c r="A39" s="123"/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</row>
    <row r="40" spans="1:17" ht="10.5" customHeight="1">
      <c r="A40" s="123"/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</row>
    <row r="41" spans="1:17" ht="10.5" customHeight="1">
      <c r="A41" s="123"/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</row>
    <row r="42" spans="1:17" ht="10.5" customHeight="1">
      <c r="A42" s="123"/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</row>
    <row r="43" spans="1:17" ht="10.5" customHeight="1">
      <c r="A43" s="123"/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</row>
    <row r="44" spans="1:17" ht="10.5" customHeight="1">
      <c r="A44" s="123"/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</row>
    <row r="45" spans="1:17" ht="10.5" customHeight="1">
      <c r="A45" s="123"/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</row>
    <row r="46" spans="1:17" ht="10.5" customHeight="1">
      <c r="A46" s="123"/>
      <c r="B46" s="123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</row>
    <row r="47" spans="1:17" ht="10.5" customHeight="1">
      <c r="A47" s="123"/>
      <c r="B47" s="123"/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</row>
    <row r="48" spans="1:17" ht="10.5" customHeight="1">
      <c r="A48" s="123"/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</row>
    <row r="49" spans="1:17" ht="10.5" customHeight="1">
      <c r="A49" s="123"/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</row>
    <row r="50" spans="1:17" ht="10.5" customHeight="1">
      <c r="A50" s="123"/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</row>
    <row r="51" spans="1:17" ht="12.75" customHeight="1">
      <c r="A51" s="123"/>
      <c r="B51" s="123"/>
      <c r="C51" s="123"/>
      <c r="D51" s="123"/>
      <c r="E51" s="123"/>
      <c r="F51" s="123"/>
      <c r="G51" s="123"/>
      <c r="H51" s="123"/>
      <c r="I51" s="123"/>
      <c r="J51" s="122">
        <v>53</v>
      </c>
      <c r="K51" s="122" t="s">
        <v>512</v>
      </c>
      <c r="L51" s="122" t="s">
        <v>513</v>
      </c>
      <c r="M51" s="122" t="s">
        <v>251</v>
      </c>
      <c r="N51" s="123"/>
      <c r="O51" s="123"/>
      <c r="P51" s="123"/>
      <c r="Q51" s="123"/>
    </row>
    <row r="52" spans="1:17" ht="12.75" customHeight="1">
      <c r="A52" s="123"/>
      <c r="B52" s="123"/>
      <c r="C52" s="123"/>
      <c r="D52" s="123"/>
      <c r="E52" s="123"/>
      <c r="F52" s="123"/>
      <c r="G52" s="123"/>
      <c r="H52" s="123"/>
      <c r="I52" s="123"/>
      <c r="J52" s="122">
        <v>54</v>
      </c>
      <c r="K52" s="122" t="s">
        <v>514</v>
      </c>
      <c r="L52" s="122" t="s">
        <v>513</v>
      </c>
      <c r="M52" s="122" t="s">
        <v>251</v>
      </c>
      <c r="N52" s="123"/>
      <c r="O52" s="123"/>
      <c r="P52" s="123"/>
      <c r="Q52" s="123"/>
    </row>
    <row r="53" spans="1:17" ht="12.75" customHeight="1">
      <c r="A53" s="123"/>
      <c r="B53" s="123"/>
      <c r="C53" s="123"/>
      <c r="D53" s="123"/>
      <c r="E53" s="123"/>
      <c r="F53" s="123"/>
      <c r="G53" s="123"/>
      <c r="H53" s="123"/>
      <c r="I53" s="123"/>
      <c r="J53" s="122">
        <v>55</v>
      </c>
      <c r="K53" s="122" t="s">
        <v>515</v>
      </c>
      <c r="L53" s="122" t="s">
        <v>513</v>
      </c>
      <c r="M53" s="122" t="s">
        <v>251</v>
      </c>
      <c r="N53" s="123"/>
      <c r="O53" s="123"/>
      <c r="P53" s="123"/>
      <c r="Q53" s="123"/>
    </row>
    <row r="54" spans="1:17" ht="12.75" customHeight="1">
      <c r="A54" s="123"/>
      <c r="B54" s="123"/>
      <c r="C54" s="123"/>
      <c r="D54" s="123"/>
      <c r="E54" s="123"/>
      <c r="F54" s="123"/>
      <c r="G54" s="123"/>
      <c r="H54" s="123"/>
      <c r="I54" s="123"/>
      <c r="J54" s="122">
        <v>56</v>
      </c>
      <c r="K54" s="122" t="s">
        <v>516</v>
      </c>
      <c r="L54" s="122">
        <v>4</v>
      </c>
      <c r="M54" s="122" t="s">
        <v>251</v>
      </c>
      <c r="N54" s="123"/>
      <c r="O54" s="123"/>
      <c r="P54" s="123"/>
      <c r="Q54" s="123"/>
    </row>
    <row r="55" spans="1:17" ht="12.75" customHeight="1">
      <c r="A55" s="123"/>
      <c r="B55" s="123"/>
      <c r="C55" s="123"/>
      <c r="D55" s="123"/>
      <c r="E55" s="123"/>
      <c r="F55" s="123"/>
      <c r="G55" s="123"/>
      <c r="H55" s="123"/>
      <c r="I55" s="123"/>
      <c r="J55" s="122">
        <v>77</v>
      </c>
      <c r="K55" s="122" t="s">
        <v>105</v>
      </c>
      <c r="L55" s="122">
        <v>2</v>
      </c>
      <c r="M55" s="122" t="s">
        <v>106</v>
      </c>
      <c r="N55" s="123"/>
      <c r="O55" s="123"/>
      <c r="P55" s="123"/>
      <c r="Q55" s="123"/>
    </row>
    <row r="56" spans="1:17" ht="12.75" customHeight="1">
      <c r="A56" s="123"/>
      <c r="B56" s="123"/>
      <c r="C56" s="123"/>
      <c r="D56" s="123"/>
      <c r="E56" s="123"/>
      <c r="F56" s="123"/>
      <c r="G56" s="123"/>
      <c r="H56" s="123"/>
      <c r="I56" s="123"/>
      <c r="J56" s="122">
        <v>78</v>
      </c>
      <c r="K56" s="122" t="s">
        <v>273</v>
      </c>
      <c r="L56" s="122">
        <v>2</v>
      </c>
      <c r="M56" s="122" t="s">
        <v>106</v>
      </c>
      <c r="N56" s="123"/>
      <c r="O56" s="123"/>
      <c r="P56" s="123"/>
      <c r="Q56" s="123"/>
    </row>
    <row r="57" spans="1:17" ht="12.75" customHeight="1">
      <c r="A57" s="123"/>
      <c r="B57" s="123"/>
      <c r="C57" s="123"/>
      <c r="D57" s="123"/>
      <c r="E57" s="123"/>
      <c r="F57" s="123"/>
      <c r="G57" s="123"/>
      <c r="H57" s="123"/>
      <c r="I57" s="123"/>
      <c r="J57" s="122">
        <v>79</v>
      </c>
      <c r="K57" s="122" t="s">
        <v>107</v>
      </c>
      <c r="L57" s="122">
        <v>2</v>
      </c>
      <c r="M57" s="122" t="s">
        <v>106</v>
      </c>
      <c r="N57" s="123"/>
      <c r="O57" s="123"/>
      <c r="P57" s="123"/>
      <c r="Q57" s="123"/>
    </row>
    <row r="58" spans="1:17" ht="12.75" customHeight="1">
      <c r="A58" s="123"/>
      <c r="B58" s="123"/>
      <c r="C58" s="123"/>
      <c r="D58" s="123"/>
      <c r="E58" s="123"/>
      <c r="F58" s="123"/>
      <c r="G58" s="123"/>
      <c r="H58" s="123"/>
      <c r="I58" s="123"/>
      <c r="J58" s="122">
        <v>79</v>
      </c>
      <c r="K58" s="122" t="s">
        <v>510</v>
      </c>
      <c r="L58" s="122">
        <v>2</v>
      </c>
      <c r="M58" s="122" t="s">
        <v>517</v>
      </c>
      <c r="N58" s="123"/>
      <c r="O58" s="123"/>
      <c r="P58" s="123"/>
      <c r="Q58" s="123"/>
    </row>
    <row r="59" spans="1:17" ht="12.75" customHeight="1">
      <c r="A59" s="123"/>
      <c r="B59" s="123"/>
      <c r="C59" s="123"/>
      <c r="D59" s="123"/>
      <c r="E59" s="123"/>
      <c r="F59" s="123"/>
      <c r="G59" s="123"/>
      <c r="H59" s="123"/>
      <c r="I59" s="123"/>
      <c r="J59" s="122">
        <v>83</v>
      </c>
      <c r="K59" s="122" t="s">
        <v>518</v>
      </c>
      <c r="L59" s="122">
        <v>2</v>
      </c>
      <c r="M59" s="122" t="s">
        <v>519</v>
      </c>
      <c r="N59" s="123"/>
      <c r="O59" s="123"/>
      <c r="P59" s="123"/>
      <c r="Q59" s="123"/>
    </row>
    <row r="60" spans="1:17" ht="12.75" customHeight="1">
      <c r="A60" s="123"/>
      <c r="B60" s="123"/>
      <c r="C60" s="123"/>
      <c r="D60" s="123"/>
      <c r="E60" s="123"/>
      <c r="F60" s="123"/>
      <c r="G60" s="123"/>
      <c r="H60" s="123"/>
      <c r="I60" s="123"/>
      <c r="J60" s="122">
        <v>85</v>
      </c>
      <c r="K60" s="122" t="s">
        <v>113</v>
      </c>
      <c r="L60" s="122">
        <v>1</v>
      </c>
      <c r="M60" s="122" t="s">
        <v>106</v>
      </c>
      <c r="N60" s="123"/>
      <c r="O60" s="123"/>
      <c r="P60" s="123"/>
      <c r="Q60" s="123"/>
    </row>
    <row r="61" spans="1:17" ht="12.75" customHeight="1">
      <c r="A61" s="123"/>
      <c r="B61" s="123"/>
      <c r="C61" s="123"/>
      <c r="D61" s="123"/>
      <c r="E61" s="123"/>
      <c r="F61" s="123"/>
      <c r="G61" s="123"/>
      <c r="H61" s="123"/>
      <c r="I61" s="123"/>
      <c r="J61" s="122">
        <v>88</v>
      </c>
      <c r="K61" s="122" t="s">
        <v>520</v>
      </c>
      <c r="L61" s="122">
        <v>2</v>
      </c>
      <c r="M61" s="122" t="s">
        <v>251</v>
      </c>
      <c r="N61" s="123"/>
      <c r="O61" s="123"/>
      <c r="P61" s="123"/>
      <c r="Q61" s="123"/>
    </row>
    <row r="62" spans="1:17" ht="12.75" customHeight="1">
      <c r="A62" s="123"/>
      <c r="B62" s="123"/>
      <c r="C62" s="123"/>
      <c r="D62" s="123"/>
      <c r="E62" s="123"/>
      <c r="F62" s="123"/>
      <c r="G62" s="123"/>
      <c r="H62" s="123"/>
      <c r="I62" s="123"/>
      <c r="J62" s="122">
        <v>89</v>
      </c>
      <c r="K62" s="122" t="s">
        <v>521</v>
      </c>
      <c r="L62" s="122">
        <v>2</v>
      </c>
      <c r="M62" s="122" t="s">
        <v>522</v>
      </c>
      <c r="N62" s="123"/>
      <c r="O62" s="123"/>
      <c r="P62" s="123"/>
      <c r="Q62" s="123"/>
    </row>
    <row r="63" spans="1:17" ht="12.75" customHeight="1">
      <c r="A63" s="123"/>
      <c r="B63" s="123"/>
      <c r="C63" s="123"/>
      <c r="D63" s="123"/>
      <c r="E63" s="123"/>
      <c r="F63" s="123"/>
      <c r="G63" s="123"/>
      <c r="H63" s="123"/>
      <c r="I63" s="123"/>
      <c r="J63" s="122">
        <v>101</v>
      </c>
      <c r="K63" s="122" t="s">
        <v>108</v>
      </c>
      <c r="L63" s="122">
        <v>2</v>
      </c>
      <c r="M63" s="122" t="s">
        <v>104</v>
      </c>
      <c r="N63" s="123"/>
      <c r="O63" s="123"/>
      <c r="P63" s="123"/>
      <c r="Q63" s="123"/>
    </row>
    <row r="64" spans="1:17" ht="12.75" customHeight="1">
      <c r="A64" s="123"/>
      <c r="B64" s="123"/>
      <c r="C64" s="123"/>
      <c r="D64" s="123"/>
      <c r="E64" s="123"/>
      <c r="F64" s="123"/>
      <c r="G64" s="123"/>
      <c r="H64" s="123"/>
      <c r="I64" s="123"/>
      <c r="J64" s="122">
        <v>102</v>
      </c>
      <c r="K64" s="122" t="s">
        <v>456</v>
      </c>
      <c r="L64" s="122">
        <v>2</v>
      </c>
      <c r="M64" s="122" t="s">
        <v>104</v>
      </c>
      <c r="N64" s="123"/>
      <c r="O64" s="123"/>
      <c r="P64" s="123"/>
      <c r="Q64" s="123"/>
    </row>
    <row r="65" spans="1:17" ht="12.75" customHeight="1">
      <c r="A65" s="123"/>
      <c r="B65" s="123"/>
      <c r="C65" s="123"/>
      <c r="D65" s="123"/>
      <c r="E65" s="123"/>
      <c r="F65" s="123"/>
      <c r="G65" s="123"/>
      <c r="H65" s="123"/>
      <c r="I65" s="123"/>
      <c r="J65" s="122">
        <v>104</v>
      </c>
      <c r="K65" s="122" t="s">
        <v>409</v>
      </c>
      <c r="L65" s="122">
        <v>2</v>
      </c>
      <c r="M65" s="122" t="s">
        <v>104</v>
      </c>
      <c r="N65" s="123"/>
      <c r="O65" s="123"/>
      <c r="P65" s="123"/>
      <c r="Q65" s="123"/>
    </row>
    <row r="66" spans="1:17" ht="12.75" customHeight="1">
      <c r="A66" s="123"/>
      <c r="B66" s="123"/>
      <c r="C66" s="123"/>
      <c r="D66" s="123"/>
      <c r="E66" s="123"/>
      <c r="F66" s="123"/>
      <c r="G66" s="123"/>
      <c r="H66" s="123"/>
      <c r="I66" s="123"/>
      <c r="J66" s="122">
        <v>105</v>
      </c>
      <c r="K66" s="122" t="s">
        <v>103</v>
      </c>
      <c r="L66" s="122">
        <v>2</v>
      </c>
      <c r="M66" s="122" t="s">
        <v>104</v>
      </c>
      <c r="N66" s="123"/>
      <c r="O66" s="123"/>
      <c r="P66" s="123"/>
      <c r="Q66" s="123"/>
    </row>
    <row r="67" spans="1:17" ht="12.75" customHeight="1">
      <c r="A67" s="123"/>
      <c r="B67" s="123"/>
      <c r="C67" s="123"/>
      <c r="D67" s="123"/>
      <c r="E67" s="123"/>
      <c r="F67" s="123"/>
      <c r="G67" s="123"/>
      <c r="H67" s="123"/>
      <c r="I67" s="123"/>
      <c r="J67" s="122">
        <v>121</v>
      </c>
      <c r="K67" s="122" t="s">
        <v>303</v>
      </c>
      <c r="L67" s="122">
        <v>1</v>
      </c>
      <c r="M67" s="122" t="s">
        <v>104</v>
      </c>
      <c r="N67" s="123"/>
      <c r="O67" s="123"/>
      <c r="P67" s="123"/>
      <c r="Q67" s="123"/>
    </row>
    <row r="68" spans="1:17" ht="12.75" customHeight="1">
      <c r="A68" s="123"/>
      <c r="B68" s="123"/>
      <c r="C68" s="123"/>
      <c r="D68" s="123"/>
      <c r="E68" s="123"/>
      <c r="F68" s="123"/>
      <c r="G68" s="123"/>
      <c r="H68" s="123"/>
      <c r="I68" s="123"/>
      <c r="J68" s="122">
        <v>123</v>
      </c>
      <c r="K68" s="122" t="s">
        <v>109</v>
      </c>
      <c r="L68" s="122">
        <v>1</v>
      </c>
      <c r="M68" s="122" t="s">
        <v>104</v>
      </c>
      <c r="N68" s="123"/>
      <c r="O68" s="123"/>
      <c r="P68" s="123"/>
      <c r="Q68" s="123"/>
    </row>
    <row r="69" spans="1:17" ht="12.75" customHeight="1">
      <c r="A69" s="123"/>
      <c r="B69" s="123"/>
      <c r="C69" s="123"/>
      <c r="D69" s="123"/>
      <c r="E69" s="123"/>
      <c r="F69" s="123"/>
      <c r="G69" s="123"/>
      <c r="H69" s="123"/>
      <c r="I69" s="123"/>
      <c r="J69" s="122">
        <v>225</v>
      </c>
      <c r="K69" s="122" t="s">
        <v>309</v>
      </c>
      <c r="L69" s="122">
        <v>1</v>
      </c>
      <c r="M69" s="122" t="s">
        <v>118</v>
      </c>
      <c r="N69" s="123"/>
      <c r="O69" s="123"/>
      <c r="P69" s="123"/>
      <c r="Q69" s="123"/>
    </row>
    <row r="70" spans="1:17" ht="12.75" customHeight="1">
      <c r="A70" s="123"/>
      <c r="B70" s="123"/>
      <c r="C70" s="123"/>
      <c r="D70" s="123"/>
      <c r="E70" s="123"/>
      <c r="F70" s="123"/>
      <c r="G70" s="123"/>
      <c r="H70" s="123"/>
      <c r="I70" s="123"/>
      <c r="J70" s="122">
        <v>227</v>
      </c>
      <c r="K70" s="122" t="s">
        <v>117</v>
      </c>
      <c r="L70" s="122">
        <v>1</v>
      </c>
      <c r="M70" s="122" t="s">
        <v>118</v>
      </c>
      <c r="N70" s="123"/>
      <c r="O70" s="123"/>
      <c r="P70" s="123"/>
      <c r="Q70" s="123"/>
    </row>
    <row r="71" spans="1:17" ht="12.75" customHeight="1">
      <c r="A71" s="123"/>
      <c r="B71" s="123"/>
      <c r="C71" s="123"/>
      <c r="D71" s="123"/>
      <c r="E71" s="123"/>
      <c r="F71" s="123"/>
      <c r="G71" s="123"/>
      <c r="H71" s="123"/>
      <c r="I71" s="123"/>
      <c r="J71" s="122">
        <v>229</v>
      </c>
      <c r="K71" s="122" t="s">
        <v>362</v>
      </c>
      <c r="L71" s="122">
        <v>2</v>
      </c>
      <c r="M71" s="122" t="s">
        <v>115</v>
      </c>
      <c r="N71" s="123"/>
      <c r="O71" s="123"/>
      <c r="P71" s="123"/>
      <c r="Q71" s="123"/>
    </row>
    <row r="72" spans="1:17" ht="12.75" customHeight="1">
      <c r="A72" s="123"/>
      <c r="B72" s="123"/>
      <c r="C72" s="123"/>
      <c r="D72" s="123"/>
      <c r="E72" s="123"/>
      <c r="F72" s="123"/>
      <c r="G72" s="123"/>
      <c r="H72" s="123"/>
      <c r="I72" s="123"/>
      <c r="J72" s="122">
        <v>229</v>
      </c>
      <c r="K72" s="122" t="s">
        <v>123</v>
      </c>
      <c r="L72" s="122">
        <v>1</v>
      </c>
      <c r="M72" s="122" t="s">
        <v>118</v>
      </c>
      <c r="N72" s="123"/>
      <c r="O72" s="123"/>
      <c r="P72" s="123"/>
      <c r="Q72" s="123"/>
    </row>
    <row r="73" spans="1:17" ht="12.75" customHeight="1">
      <c r="A73" s="123"/>
      <c r="B73" s="123"/>
      <c r="C73" s="123"/>
      <c r="D73" s="123"/>
      <c r="E73" s="123"/>
      <c r="F73" s="123"/>
      <c r="G73" s="123"/>
      <c r="H73" s="123"/>
      <c r="I73" s="123"/>
      <c r="J73" s="122">
        <v>230</v>
      </c>
      <c r="K73" s="122" t="s">
        <v>135</v>
      </c>
      <c r="L73" s="122">
        <v>1</v>
      </c>
      <c r="M73" s="122" t="s">
        <v>118</v>
      </c>
      <c r="N73" s="123"/>
      <c r="O73" s="123"/>
      <c r="P73" s="123"/>
      <c r="Q73" s="123"/>
    </row>
    <row r="74" spans="1:17" ht="12.75" customHeight="1">
      <c r="A74" s="123"/>
      <c r="B74" s="123"/>
      <c r="C74" s="123"/>
      <c r="D74" s="123"/>
      <c r="E74" s="123"/>
      <c r="F74" s="123"/>
      <c r="G74" s="123"/>
      <c r="H74" s="123"/>
      <c r="I74" s="123"/>
      <c r="J74" s="122">
        <v>232</v>
      </c>
      <c r="K74" s="122" t="s">
        <v>411</v>
      </c>
      <c r="L74" s="122">
        <v>2</v>
      </c>
      <c r="M74" s="122" t="s">
        <v>115</v>
      </c>
      <c r="N74" s="123"/>
      <c r="O74" s="123"/>
      <c r="P74" s="123"/>
      <c r="Q74" s="123"/>
    </row>
    <row r="75" spans="1:17" ht="12.75" customHeight="1">
      <c r="A75" s="123"/>
      <c r="B75" s="123"/>
      <c r="C75" s="123"/>
      <c r="D75" s="123"/>
      <c r="E75" s="123"/>
      <c r="F75" s="123"/>
      <c r="G75" s="123"/>
      <c r="H75" s="123"/>
      <c r="I75" s="123"/>
      <c r="J75" s="122">
        <v>234</v>
      </c>
      <c r="K75" s="122" t="s">
        <v>267</v>
      </c>
      <c r="L75" s="122">
        <v>2</v>
      </c>
      <c r="M75" s="122" t="s">
        <v>115</v>
      </c>
      <c r="N75" s="123"/>
      <c r="O75" s="123"/>
      <c r="P75" s="123"/>
      <c r="Q75" s="123"/>
    </row>
    <row r="76" spans="1:17" ht="12.75" customHeight="1">
      <c r="A76" s="123"/>
      <c r="B76" s="123"/>
      <c r="C76" s="123"/>
      <c r="D76" s="123"/>
      <c r="E76" s="123"/>
      <c r="F76" s="123"/>
      <c r="G76" s="123"/>
      <c r="H76" s="123"/>
      <c r="I76" s="123"/>
      <c r="J76" s="122">
        <v>235</v>
      </c>
      <c r="K76" s="122" t="s">
        <v>142</v>
      </c>
      <c r="L76" s="122">
        <v>2</v>
      </c>
      <c r="M76" s="122" t="s">
        <v>115</v>
      </c>
      <c r="N76" s="123"/>
      <c r="O76" s="123"/>
      <c r="P76" s="123"/>
      <c r="Q76" s="123"/>
    </row>
    <row r="77" spans="1:17" ht="12.75" customHeight="1">
      <c r="A77" s="123"/>
      <c r="B77" s="123"/>
      <c r="C77" s="123"/>
      <c r="D77" s="123"/>
      <c r="E77" s="123"/>
      <c r="F77" s="123"/>
      <c r="G77" s="123"/>
      <c r="H77" s="123"/>
      <c r="I77" s="123"/>
      <c r="J77" s="122">
        <v>244</v>
      </c>
      <c r="K77" s="122" t="s">
        <v>114</v>
      </c>
      <c r="L77" s="122">
        <v>1</v>
      </c>
      <c r="M77" s="122" t="s">
        <v>115</v>
      </c>
      <c r="N77" s="123"/>
      <c r="O77" s="123"/>
      <c r="P77" s="123"/>
      <c r="Q77" s="123"/>
    </row>
    <row r="78" spans="1:17" ht="12.75" customHeight="1">
      <c r="A78" s="123"/>
      <c r="B78" s="123"/>
      <c r="C78" s="123"/>
      <c r="D78" s="123"/>
      <c r="E78" s="123"/>
      <c r="F78" s="123"/>
      <c r="G78" s="123"/>
      <c r="H78" s="123"/>
      <c r="I78" s="123"/>
      <c r="J78" s="122">
        <v>280</v>
      </c>
      <c r="K78" s="122" t="s">
        <v>254</v>
      </c>
      <c r="L78" s="122">
        <v>2</v>
      </c>
      <c r="M78" s="122" t="s">
        <v>179</v>
      </c>
      <c r="N78" s="123"/>
      <c r="O78" s="123"/>
      <c r="P78" s="123"/>
      <c r="Q78" s="123"/>
    </row>
    <row r="79" spans="1:17" ht="12.75" customHeight="1">
      <c r="A79" s="123"/>
      <c r="B79" s="123"/>
      <c r="C79" s="123"/>
      <c r="D79" s="123"/>
      <c r="E79" s="123"/>
      <c r="F79" s="123"/>
      <c r="G79" s="123"/>
      <c r="H79" s="123"/>
      <c r="I79" s="123"/>
      <c r="J79" s="122">
        <v>281</v>
      </c>
      <c r="K79" s="122" t="s">
        <v>178</v>
      </c>
      <c r="L79" s="122">
        <v>2</v>
      </c>
      <c r="M79" s="122" t="s">
        <v>179</v>
      </c>
      <c r="N79" s="123"/>
      <c r="O79" s="123"/>
      <c r="P79" s="123"/>
      <c r="Q79" s="123"/>
    </row>
    <row r="80" spans="1:17" ht="12.75" customHeight="1">
      <c r="A80" s="123"/>
      <c r="B80" s="123"/>
      <c r="C80" s="123"/>
      <c r="D80" s="123"/>
      <c r="E80" s="123"/>
      <c r="F80" s="123"/>
      <c r="G80" s="123"/>
      <c r="H80" s="123"/>
      <c r="I80" s="123"/>
      <c r="J80" s="122">
        <v>282</v>
      </c>
      <c r="K80" s="122" t="s">
        <v>187</v>
      </c>
      <c r="L80" s="122">
        <v>2</v>
      </c>
      <c r="M80" s="122" t="s">
        <v>179</v>
      </c>
      <c r="N80" s="123"/>
      <c r="O80" s="123"/>
      <c r="P80" s="123"/>
      <c r="Q80" s="123"/>
    </row>
    <row r="81" spans="1:17" ht="12.75" customHeight="1">
      <c r="A81" s="123"/>
      <c r="B81" s="123"/>
      <c r="C81" s="123"/>
      <c r="D81" s="123"/>
      <c r="E81" s="123"/>
      <c r="F81" s="123"/>
      <c r="G81" s="123"/>
      <c r="H81" s="123"/>
      <c r="I81" s="123"/>
      <c r="J81" s="122">
        <v>285</v>
      </c>
      <c r="K81" s="122" t="s">
        <v>191</v>
      </c>
      <c r="L81" s="122">
        <v>2</v>
      </c>
      <c r="M81" s="122" t="s">
        <v>179</v>
      </c>
      <c r="N81" s="123"/>
      <c r="O81" s="123"/>
      <c r="P81" s="123"/>
      <c r="Q81" s="123"/>
    </row>
    <row r="82" spans="1:17" ht="12.75" customHeight="1">
      <c r="A82" s="123"/>
      <c r="B82" s="123"/>
      <c r="C82" s="123"/>
      <c r="D82" s="123"/>
      <c r="E82" s="123"/>
      <c r="F82" s="123"/>
      <c r="G82" s="123"/>
      <c r="H82" s="123"/>
      <c r="I82" s="123"/>
      <c r="J82" s="122">
        <v>298</v>
      </c>
      <c r="K82" s="122" t="s">
        <v>270</v>
      </c>
      <c r="L82" s="122">
        <v>1</v>
      </c>
      <c r="M82" s="122" t="s">
        <v>186</v>
      </c>
      <c r="N82" s="123"/>
      <c r="O82" s="123"/>
      <c r="P82" s="123"/>
      <c r="Q82" s="123"/>
    </row>
    <row r="83" spans="1:17" ht="12.75" customHeight="1">
      <c r="A83" s="123"/>
      <c r="B83" s="123"/>
      <c r="C83" s="123"/>
      <c r="D83" s="123"/>
      <c r="E83" s="123"/>
      <c r="F83" s="123"/>
      <c r="G83" s="123"/>
      <c r="H83" s="123"/>
      <c r="I83" s="123"/>
      <c r="J83" s="122">
        <v>299</v>
      </c>
      <c r="K83" s="122" t="s">
        <v>185</v>
      </c>
      <c r="L83" s="122">
        <v>1</v>
      </c>
      <c r="M83" s="122" t="s">
        <v>186</v>
      </c>
      <c r="N83" s="123"/>
      <c r="O83" s="123"/>
      <c r="P83" s="123"/>
      <c r="Q83" s="123"/>
    </row>
    <row r="84" spans="1:17" ht="12.75" customHeight="1">
      <c r="A84" s="123"/>
      <c r="B84" s="123"/>
      <c r="C84" s="123"/>
      <c r="D84" s="123"/>
      <c r="E84" s="123"/>
      <c r="F84" s="123"/>
      <c r="G84" s="123"/>
      <c r="H84" s="123"/>
      <c r="I84" s="123"/>
      <c r="J84" s="122">
        <v>300</v>
      </c>
      <c r="K84" s="122" t="s">
        <v>220</v>
      </c>
      <c r="L84" s="122">
        <v>1</v>
      </c>
      <c r="M84" s="122" t="s">
        <v>186</v>
      </c>
      <c r="N84" s="123"/>
      <c r="O84" s="123"/>
      <c r="P84" s="123"/>
      <c r="Q84" s="123"/>
    </row>
    <row r="85" spans="1:17" ht="12.75" customHeight="1">
      <c r="A85" s="123"/>
      <c r="B85" s="123"/>
      <c r="C85" s="123"/>
      <c r="D85" s="123"/>
      <c r="E85" s="123"/>
      <c r="F85" s="123"/>
      <c r="G85" s="123"/>
      <c r="H85" s="123"/>
      <c r="I85" s="123"/>
      <c r="J85" s="122">
        <v>354</v>
      </c>
      <c r="K85" s="122" t="s">
        <v>413</v>
      </c>
      <c r="L85" s="122">
        <v>2</v>
      </c>
      <c r="M85" s="122" t="s">
        <v>100</v>
      </c>
      <c r="N85" s="123"/>
      <c r="O85" s="123"/>
      <c r="P85" s="123"/>
      <c r="Q85" s="123"/>
    </row>
    <row r="86" spans="1:17" ht="12.75" customHeight="1">
      <c r="A86" s="123"/>
      <c r="B86" s="123"/>
      <c r="C86" s="123"/>
      <c r="D86" s="123"/>
      <c r="E86" s="123"/>
      <c r="F86" s="123"/>
      <c r="G86" s="123"/>
      <c r="H86" s="123"/>
      <c r="I86" s="123"/>
      <c r="J86" s="122">
        <v>355</v>
      </c>
      <c r="K86" s="122" t="s">
        <v>112</v>
      </c>
      <c r="L86" s="122">
        <v>2</v>
      </c>
      <c r="M86" s="122" t="s">
        <v>100</v>
      </c>
      <c r="N86" s="123"/>
      <c r="O86" s="123"/>
      <c r="P86" s="123"/>
      <c r="Q86" s="123"/>
    </row>
    <row r="87" spans="1:17" ht="12.75" customHeight="1">
      <c r="A87" s="123"/>
      <c r="B87" s="123"/>
      <c r="C87" s="123"/>
      <c r="D87" s="123"/>
      <c r="E87" s="123"/>
      <c r="F87" s="123"/>
      <c r="G87" s="123"/>
      <c r="H87" s="123"/>
      <c r="I87" s="123"/>
      <c r="J87" s="122">
        <v>358</v>
      </c>
      <c r="K87" s="122" t="s">
        <v>321</v>
      </c>
      <c r="L87" s="122">
        <v>2</v>
      </c>
      <c r="M87" s="122" t="s">
        <v>100</v>
      </c>
      <c r="N87" s="123"/>
      <c r="O87" s="123"/>
      <c r="P87" s="123"/>
      <c r="Q87" s="123"/>
    </row>
    <row r="88" spans="1:17" ht="12.75" customHeight="1">
      <c r="A88" s="123"/>
      <c r="B88" s="123"/>
      <c r="C88" s="123"/>
      <c r="D88" s="123"/>
      <c r="E88" s="123"/>
      <c r="F88" s="123"/>
      <c r="G88" s="123"/>
      <c r="H88" s="123"/>
      <c r="I88" s="123"/>
      <c r="J88" s="122">
        <v>359</v>
      </c>
      <c r="K88" s="122" t="s">
        <v>99</v>
      </c>
      <c r="L88" s="122">
        <v>2</v>
      </c>
      <c r="M88" s="122" t="s">
        <v>100</v>
      </c>
      <c r="N88" s="123"/>
      <c r="O88" s="123"/>
      <c r="P88" s="123"/>
      <c r="Q88" s="123"/>
    </row>
    <row r="89" spans="1:17" ht="12.75" customHeight="1">
      <c r="A89" s="123"/>
      <c r="B89" s="123"/>
      <c r="C89" s="123"/>
      <c r="D89" s="123"/>
      <c r="E89" s="123"/>
      <c r="F89" s="123"/>
      <c r="G89" s="123"/>
      <c r="H89" s="123"/>
      <c r="I89" s="123"/>
      <c r="J89" s="122">
        <v>403</v>
      </c>
      <c r="K89" s="122" t="s">
        <v>387</v>
      </c>
      <c r="L89" s="122">
        <v>3</v>
      </c>
      <c r="M89" s="122" t="s">
        <v>388</v>
      </c>
      <c r="N89" s="123"/>
      <c r="O89" s="123"/>
      <c r="P89" s="123"/>
      <c r="Q89" s="123"/>
    </row>
    <row r="90" spans="1:17" ht="12.75" customHeight="1">
      <c r="A90" s="123"/>
      <c r="B90" s="123"/>
      <c r="C90" s="123"/>
      <c r="D90" s="123"/>
      <c r="E90" s="123"/>
      <c r="F90" s="123"/>
      <c r="G90" s="123"/>
      <c r="H90" s="123"/>
      <c r="I90" s="123"/>
      <c r="J90" s="122">
        <v>404</v>
      </c>
      <c r="K90" s="122" t="s">
        <v>523</v>
      </c>
      <c r="L90" s="122">
        <v>2</v>
      </c>
      <c r="M90" s="122" t="s">
        <v>388</v>
      </c>
      <c r="N90" s="123"/>
      <c r="O90" s="123"/>
      <c r="P90" s="123"/>
      <c r="Q90" s="123"/>
    </row>
    <row r="91" spans="1:17" ht="12.75" customHeight="1">
      <c r="A91" s="123"/>
      <c r="B91" s="123"/>
      <c r="C91" s="123"/>
      <c r="D91" s="123"/>
      <c r="E91" s="123"/>
      <c r="F91" s="123"/>
      <c r="G91" s="123"/>
      <c r="H91" s="123"/>
      <c r="I91" s="123"/>
      <c r="J91" s="122">
        <v>405</v>
      </c>
      <c r="K91" s="122" t="s">
        <v>524</v>
      </c>
      <c r="L91" s="122">
        <v>2</v>
      </c>
      <c r="M91" s="122" t="s">
        <v>388</v>
      </c>
      <c r="N91" s="123"/>
      <c r="O91" s="123"/>
      <c r="P91" s="123"/>
      <c r="Q91" s="123"/>
    </row>
    <row r="92" spans="1:17" ht="12.75" customHeight="1">
      <c r="A92" s="123"/>
      <c r="B92" s="123"/>
      <c r="C92" s="123"/>
      <c r="D92" s="123"/>
      <c r="E92" s="123"/>
      <c r="F92" s="123"/>
      <c r="G92" s="123"/>
      <c r="H92" s="123"/>
      <c r="I92" s="123"/>
      <c r="J92" s="122">
        <v>407</v>
      </c>
      <c r="K92" s="122" t="s">
        <v>525</v>
      </c>
      <c r="L92" s="122">
        <v>2</v>
      </c>
      <c r="M92" s="122" t="s">
        <v>388</v>
      </c>
      <c r="N92" s="123"/>
      <c r="O92" s="123"/>
      <c r="P92" s="123"/>
      <c r="Q92" s="123"/>
    </row>
    <row r="93" spans="1:17" ht="12.75" customHeight="1">
      <c r="A93" s="123"/>
      <c r="B93" s="123"/>
      <c r="C93" s="123"/>
      <c r="D93" s="123"/>
      <c r="E93" s="123"/>
      <c r="F93" s="123"/>
      <c r="G93" s="123"/>
      <c r="H93" s="123"/>
      <c r="I93" s="123"/>
      <c r="J93" s="122">
        <v>417</v>
      </c>
      <c r="K93" s="122" t="s">
        <v>526</v>
      </c>
      <c r="L93" s="122">
        <v>1</v>
      </c>
      <c r="M93" s="122" t="s">
        <v>388</v>
      </c>
      <c r="N93" s="123"/>
      <c r="O93" s="123"/>
      <c r="P93" s="123"/>
      <c r="Q93" s="123"/>
    </row>
    <row r="94" spans="1:17" ht="12.75" customHeight="1">
      <c r="A94" s="123"/>
      <c r="B94" s="123"/>
      <c r="C94" s="123"/>
      <c r="D94" s="123"/>
      <c r="E94" s="123"/>
      <c r="F94" s="123"/>
      <c r="G94" s="123"/>
      <c r="H94" s="123"/>
      <c r="I94" s="123"/>
      <c r="J94" s="122">
        <v>423</v>
      </c>
      <c r="K94" s="122" t="s">
        <v>472</v>
      </c>
      <c r="L94" s="122">
        <v>2</v>
      </c>
      <c r="M94" s="122" t="s">
        <v>175</v>
      </c>
      <c r="N94" s="123"/>
      <c r="O94" s="123"/>
      <c r="P94" s="123"/>
      <c r="Q94" s="123"/>
    </row>
    <row r="95" spans="1:17" ht="12.75" customHeight="1">
      <c r="A95" s="123"/>
      <c r="B95" s="123"/>
      <c r="C95" s="123"/>
      <c r="D95" s="123"/>
      <c r="E95" s="123"/>
      <c r="F95" s="123"/>
      <c r="G95" s="123"/>
      <c r="H95" s="123"/>
      <c r="I95" s="123"/>
      <c r="J95" s="122">
        <v>425</v>
      </c>
      <c r="K95" s="122" t="s">
        <v>214</v>
      </c>
      <c r="L95" s="122">
        <v>2</v>
      </c>
      <c r="M95" s="122" t="s">
        <v>175</v>
      </c>
      <c r="N95" s="123"/>
      <c r="O95" s="123"/>
      <c r="P95" s="123"/>
      <c r="Q95" s="123"/>
    </row>
    <row r="96" spans="1:17" ht="12.75" customHeight="1">
      <c r="A96" s="123"/>
      <c r="B96" s="123"/>
      <c r="C96" s="123"/>
      <c r="D96" s="123"/>
      <c r="E96" s="123"/>
      <c r="F96" s="123"/>
      <c r="G96" s="123"/>
      <c r="H96" s="123"/>
      <c r="I96" s="123"/>
      <c r="J96" s="122">
        <v>426</v>
      </c>
      <c r="K96" s="122" t="s">
        <v>473</v>
      </c>
      <c r="L96" s="122">
        <v>2</v>
      </c>
      <c r="M96" s="122" t="s">
        <v>175</v>
      </c>
      <c r="N96" s="123"/>
      <c r="O96" s="123"/>
      <c r="P96" s="123"/>
      <c r="Q96" s="123"/>
    </row>
    <row r="97" spans="1:17" ht="12.75" customHeight="1">
      <c r="A97" s="123"/>
      <c r="B97" s="123"/>
      <c r="C97" s="123"/>
      <c r="D97" s="123"/>
      <c r="E97" s="123"/>
      <c r="F97" s="123"/>
      <c r="G97" s="123"/>
      <c r="H97" s="123"/>
      <c r="I97" s="123"/>
      <c r="J97" s="122">
        <v>427</v>
      </c>
      <c r="K97" s="122" t="s">
        <v>190</v>
      </c>
      <c r="L97" s="122">
        <v>2</v>
      </c>
      <c r="M97" s="122" t="s">
        <v>175</v>
      </c>
      <c r="N97" s="123"/>
      <c r="O97" s="123"/>
      <c r="P97" s="123"/>
      <c r="Q97" s="123"/>
    </row>
    <row r="98" spans="1:17" ht="12.75" customHeight="1">
      <c r="A98" s="123"/>
      <c r="B98" s="123"/>
      <c r="C98" s="123"/>
      <c r="D98" s="123"/>
      <c r="E98" s="123"/>
      <c r="F98" s="123"/>
      <c r="G98" s="123"/>
      <c r="H98" s="123"/>
      <c r="I98" s="123"/>
      <c r="J98" s="122">
        <v>428</v>
      </c>
      <c r="K98" s="122" t="s">
        <v>174</v>
      </c>
      <c r="L98" s="122">
        <v>2</v>
      </c>
      <c r="M98" s="122" t="s">
        <v>175</v>
      </c>
      <c r="N98" s="123"/>
      <c r="O98" s="123"/>
      <c r="P98" s="123"/>
      <c r="Q98" s="123"/>
    </row>
    <row r="99" spans="1:17" ht="12.75" customHeight="1">
      <c r="A99" s="123"/>
      <c r="B99" s="123"/>
      <c r="C99" s="123"/>
      <c r="D99" s="123"/>
      <c r="E99" s="123"/>
      <c r="F99" s="123"/>
      <c r="G99" s="123"/>
      <c r="H99" s="123"/>
      <c r="I99" s="123"/>
      <c r="J99" s="122">
        <v>429</v>
      </c>
      <c r="K99" s="122" t="s">
        <v>196</v>
      </c>
      <c r="L99" s="122">
        <v>1</v>
      </c>
      <c r="M99" s="122" t="s">
        <v>175</v>
      </c>
      <c r="N99" s="123"/>
      <c r="O99" s="123"/>
      <c r="P99" s="123"/>
      <c r="Q99" s="123"/>
    </row>
    <row r="100" spans="1:17" ht="12.75" customHeight="1">
      <c r="A100" s="123"/>
      <c r="B100" s="123"/>
      <c r="C100" s="123"/>
      <c r="D100" s="123"/>
      <c r="E100" s="123"/>
      <c r="F100" s="123"/>
      <c r="G100" s="123"/>
      <c r="H100" s="123"/>
      <c r="I100" s="123"/>
      <c r="J100" s="122">
        <v>430</v>
      </c>
      <c r="K100" s="122" t="s">
        <v>205</v>
      </c>
      <c r="L100" s="122">
        <v>1</v>
      </c>
      <c r="M100" s="122" t="s">
        <v>175</v>
      </c>
      <c r="N100" s="123"/>
      <c r="O100" s="123"/>
      <c r="P100" s="123"/>
      <c r="Q100" s="123"/>
    </row>
    <row r="101" spans="1:17" ht="12.75" customHeight="1">
      <c r="A101" s="123"/>
      <c r="B101" s="123"/>
      <c r="C101" s="123"/>
      <c r="D101" s="123"/>
      <c r="E101" s="123"/>
      <c r="F101" s="123"/>
      <c r="G101" s="123"/>
      <c r="H101" s="123"/>
      <c r="I101" s="123"/>
      <c r="J101" s="122">
        <v>431</v>
      </c>
      <c r="K101" s="122" t="s">
        <v>279</v>
      </c>
      <c r="L101" s="122">
        <v>1</v>
      </c>
      <c r="M101" s="122" t="s">
        <v>175</v>
      </c>
      <c r="N101" s="123"/>
      <c r="O101" s="123"/>
      <c r="P101" s="123"/>
      <c r="Q101" s="123"/>
    </row>
    <row r="102" spans="1:17" ht="12.75" customHeight="1">
      <c r="A102" s="123"/>
      <c r="B102" s="123"/>
      <c r="C102" s="123"/>
      <c r="D102" s="123"/>
      <c r="E102" s="123"/>
      <c r="F102" s="123"/>
      <c r="G102" s="123"/>
      <c r="H102" s="123"/>
      <c r="I102" s="123"/>
      <c r="J102" s="122">
        <v>501</v>
      </c>
      <c r="K102" s="122" t="s">
        <v>297</v>
      </c>
      <c r="L102" s="122">
        <v>1</v>
      </c>
      <c r="M102" s="122" t="s">
        <v>140</v>
      </c>
      <c r="N102" s="123"/>
      <c r="O102" s="123"/>
      <c r="P102" s="123"/>
      <c r="Q102" s="123"/>
    </row>
    <row r="103" spans="1:17" ht="12.75" customHeight="1">
      <c r="A103" s="123"/>
      <c r="B103" s="123"/>
      <c r="C103" s="123"/>
      <c r="D103" s="123"/>
      <c r="E103" s="123"/>
      <c r="F103" s="123"/>
      <c r="G103" s="123"/>
      <c r="H103" s="123"/>
      <c r="I103" s="123"/>
      <c r="J103" s="122">
        <v>503</v>
      </c>
      <c r="K103" s="122" t="s">
        <v>147</v>
      </c>
      <c r="L103" s="122">
        <v>1</v>
      </c>
      <c r="M103" s="122" t="s">
        <v>140</v>
      </c>
      <c r="N103" s="123"/>
      <c r="O103" s="123"/>
      <c r="P103" s="123"/>
      <c r="Q103" s="123"/>
    </row>
    <row r="104" spans="1:17" ht="12.75" customHeight="1">
      <c r="A104" s="123"/>
      <c r="B104" s="123"/>
      <c r="C104" s="123"/>
      <c r="D104" s="123"/>
      <c r="E104" s="123"/>
      <c r="F104" s="123"/>
      <c r="G104" s="123"/>
      <c r="H104" s="123"/>
      <c r="I104" s="123"/>
      <c r="J104" s="122">
        <v>508</v>
      </c>
      <c r="K104" s="122" t="s">
        <v>143</v>
      </c>
      <c r="L104" s="122">
        <v>1</v>
      </c>
      <c r="M104" s="122" t="s">
        <v>140</v>
      </c>
      <c r="N104" s="123"/>
      <c r="O104" s="123"/>
      <c r="P104" s="123"/>
      <c r="Q104" s="123"/>
    </row>
    <row r="105" spans="1:17" ht="12.75" customHeight="1">
      <c r="A105" s="123"/>
      <c r="B105" s="123"/>
      <c r="C105" s="123"/>
      <c r="D105" s="123"/>
      <c r="E105" s="123"/>
      <c r="F105" s="123"/>
      <c r="G105" s="123"/>
      <c r="H105" s="123"/>
      <c r="I105" s="123"/>
      <c r="J105" s="122">
        <v>513</v>
      </c>
      <c r="K105" s="122" t="s">
        <v>139</v>
      </c>
      <c r="L105" s="122">
        <v>1</v>
      </c>
      <c r="M105" s="122" t="s">
        <v>140</v>
      </c>
      <c r="N105" s="123"/>
      <c r="O105" s="123"/>
      <c r="P105" s="123"/>
      <c r="Q105" s="123"/>
    </row>
    <row r="106" spans="1:17" ht="12.75" customHeight="1">
      <c r="A106" s="123"/>
      <c r="B106" s="123"/>
      <c r="C106" s="123"/>
      <c r="D106" s="123"/>
      <c r="E106" s="123"/>
      <c r="F106" s="123"/>
      <c r="G106" s="123"/>
      <c r="H106" s="123"/>
      <c r="I106" s="123"/>
      <c r="J106" s="122">
        <v>537</v>
      </c>
      <c r="K106" s="122" t="s">
        <v>144</v>
      </c>
      <c r="L106" s="122">
        <v>2</v>
      </c>
      <c r="M106" s="122" t="s">
        <v>140</v>
      </c>
      <c r="N106" s="123"/>
      <c r="O106" s="123"/>
      <c r="P106" s="123"/>
      <c r="Q106" s="123"/>
    </row>
    <row r="107" spans="1:17" ht="12.75" customHeight="1">
      <c r="A107" s="123"/>
      <c r="B107" s="123"/>
      <c r="C107" s="123"/>
      <c r="D107" s="123"/>
      <c r="E107" s="123"/>
      <c r="F107" s="123"/>
      <c r="G107" s="123"/>
      <c r="H107" s="123"/>
      <c r="I107" s="123"/>
      <c r="J107" s="122">
        <v>538</v>
      </c>
      <c r="K107" s="122" t="s">
        <v>291</v>
      </c>
      <c r="L107" s="122">
        <v>2</v>
      </c>
      <c r="M107" s="122" t="s">
        <v>140</v>
      </c>
      <c r="N107" s="123"/>
      <c r="O107" s="123"/>
      <c r="P107" s="123"/>
      <c r="Q107" s="123"/>
    </row>
    <row r="108" spans="1:17" ht="12.75" customHeight="1">
      <c r="A108" s="123"/>
      <c r="B108" s="123"/>
      <c r="C108" s="123"/>
      <c r="D108" s="123"/>
      <c r="E108" s="123"/>
      <c r="F108" s="123"/>
      <c r="G108" s="123"/>
      <c r="H108" s="123"/>
      <c r="I108" s="123"/>
      <c r="J108" s="122">
        <v>580</v>
      </c>
      <c r="K108" s="122" t="s">
        <v>397</v>
      </c>
      <c r="L108" s="122">
        <v>2</v>
      </c>
      <c r="M108" s="122" t="s">
        <v>177</v>
      </c>
      <c r="N108" s="123"/>
      <c r="O108" s="123"/>
      <c r="P108" s="123"/>
      <c r="Q108" s="123"/>
    </row>
    <row r="109" spans="1:17" ht="12.75" customHeight="1">
      <c r="A109" s="123"/>
      <c r="B109" s="123"/>
      <c r="C109" s="123"/>
      <c r="D109" s="123"/>
      <c r="E109" s="123"/>
      <c r="F109" s="123"/>
      <c r="G109" s="123"/>
      <c r="H109" s="123"/>
      <c r="I109" s="123"/>
      <c r="J109" s="122">
        <v>581</v>
      </c>
      <c r="K109" s="122" t="s">
        <v>176</v>
      </c>
      <c r="L109" s="122">
        <v>2</v>
      </c>
      <c r="M109" s="122" t="s">
        <v>177</v>
      </c>
      <c r="N109" s="123"/>
      <c r="O109" s="123"/>
      <c r="P109" s="123"/>
      <c r="Q109" s="123"/>
    </row>
    <row r="110" spans="1:17" ht="12.75" customHeight="1">
      <c r="A110" s="123"/>
      <c r="B110" s="123"/>
      <c r="C110" s="123"/>
      <c r="D110" s="123"/>
      <c r="E110" s="123"/>
      <c r="F110" s="123"/>
      <c r="G110" s="123"/>
      <c r="H110" s="123"/>
      <c r="I110" s="123"/>
      <c r="J110" s="122">
        <v>582</v>
      </c>
      <c r="K110" s="122" t="s">
        <v>478</v>
      </c>
      <c r="L110" s="122">
        <v>2</v>
      </c>
      <c r="M110" s="122" t="s">
        <v>177</v>
      </c>
      <c r="N110" s="123"/>
      <c r="O110" s="123"/>
      <c r="P110" s="123"/>
      <c r="Q110" s="123"/>
    </row>
    <row r="111" spans="1:17" ht="12.75" customHeight="1">
      <c r="A111" s="123"/>
      <c r="B111" s="123"/>
      <c r="C111" s="123"/>
      <c r="D111" s="123"/>
      <c r="E111" s="123"/>
      <c r="F111" s="123"/>
      <c r="G111" s="123"/>
      <c r="H111" s="123"/>
      <c r="I111" s="123"/>
      <c r="J111" s="122">
        <v>583</v>
      </c>
      <c r="K111" s="122" t="s">
        <v>392</v>
      </c>
      <c r="L111" s="122">
        <v>2</v>
      </c>
      <c r="M111" s="122" t="s">
        <v>177</v>
      </c>
      <c r="N111" s="123"/>
      <c r="O111" s="123"/>
      <c r="P111" s="123"/>
      <c r="Q111" s="123"/>
    </row>
    <row r="112" spans="1:17" ht="12.75" customHeight="1">
      <c r="A112" s="123"/>
      <c r="B112" s="123"/>
      <c r="C112" s="123"/>
      <c r="D112" s="123"/>
      <c r="E112" s="123"/>
      <c r="F112" s="123"/>
      <c r="G112" s="123"/>
      <c r="H112" s="123"/>
      <c r="I112" s="123"/>
      <c r="J112" s="122">
        <v>584</v>
      </c>
      <c r="K112" s="122" t="s">
        <v>218</v>
      </c>
      <c r="L112" s="122">
        <v>2</v>
      </c>
      <c r="M112" s="122" t="s">
        <v>177</v>
      </c>
      <c r="N112" s="123"/>
      <c r="O112" s="123"/>
      <c r="P112" s="123"/>
      <c r="Q112" s="123"/>
    </row>
    <row r="113" spans="1:17" ht="12.75" customHeight="1">
      <c r="A113" s="123"/>
      <c r="B113" s="123"/>
      <c r="C113" s="123"/>
      <c r="D113" s="123"/>
      <c r="E113" s="123"/>
      <c r="F113" s="123"/>
      <c r="G113" s="123"/>
      <c r="H113" s="123"/>
      <c r="I113" s="123"/>
      <c r="J113" s="122">
        <v>585</v>
      </c>
      <c r="K113" s="122" t="s">
        <v>306</v>
      </c>
      <c r="L113" s="122">
        <v>1</v>
      </c>
      <c r="M113" s="122" t="s">
        <v>177</v>
      </c>
      <c r="N113" s="123"/>
      <c r="O113" s="123"/>
      <c r="P113" s="123"/>
      <c r="Q113" s="123"/>
    </row>
    <row r="114" spans="1:17" ht="12.75" customHeight="1">
      <c r="A114" s="123"/>
      <c r="B114" s="123"/>
      <c r="C114" s="123"/>
      <c r="D114" s="123"/>
      <c r="E114" s="123"/>
      <c r="F114" s="123"/>
      <c r="G114" s="123"/>
      <c r="H114" s="123"/>
      <c r="I114" s="123"/>
      <c r="J114" s="122">
        <v>587</v>
      </c>
      <c r="K114" s="122" t="s">
        <v>390</v>
      </c>
      <c r="L114" s="122">
        <v>1</v>
      </c>
      <c r="M114" s="122" t="s">
        <v>177</v>
      </c>
      <c r="N114" s="123"/>
      <c r="O114" s="123"/>
      <c r="P114" s="123"/>
      <c r="Q114" s="123"/>
    </row>
    <row r="115" spans="1:17" ht="12.75" customHeight="1">
      <c r="A115" s="123"/>
      <c r="B115" s="123"/>
      <c r="C115" s="123"/>
      <c r="D115" s="123"/>
      <c r="E115" s="123"/>
      <c r="F115" s="123"/>
      <c r="G115" s="123"/>
      <c r="H115" s="123"/>
      <c r="I115" s="123"/>
      <c r="J115" s="122">
        <v>588</v>
      </c>
      <c r="K115" s="122" t="s">
        <v>213</v>
      </c>
      <c r="L115" s="122">
        <v>1</v>
      </c>
      <c r="M115" s="122" t="s">
        <v>177</v>
      </c>
      <c r="N115" s="123"/>
      <c r="O115" s="123"/>
      <c r="P115" s="123"/>
      <c r="Q115" s="123"/>
    </row>
    <row r="116" spans="1:17" ht="12.75" customHeight="1">
      <c r="A116" s="123"/>
      <c r="B116" s="123"/>
      <c r="C116" s="123"/>
      <c r="D116" s="123"/>
      <c r="E116" s="123"/>
      <c r="F116" s="123"/>
      <c r="G116" s="123"/>
      <c r="H116" s="123"/>
      <c r="I116" s="123"/>
      <c r="J116" s="122">
        <v>618</v>
      </c>
      <c r="K116" s="122" t="s">
        <v>230</v>
      </c>
      <c r="L116" s="122">
        <v>2</v>
      </c>
      <c r="M116" s="122" t="s">
        <v>169</v>
      </c>
      <c r="N116" s="123"/>
      <c r="O116" s="123"/>
      <c r="P116" s="123"/>
      <c r="Q116" s="123"/>
    </row>
    <row r="117" spans="1:17" ht="12.75" customHeight="1">
      <c r="A117" s="123"/>
      <c r="B117" s="123"/>
      <c r="C117" s="123"/>
      <c r="D117" s="123"/>
      <c r="E117" s="123"/>
      <c r="F117" s="123"/>
      <c r="G117" s="123"/>
      <c r="H117" s="123"/>
      <c r="I117" s="123"/>
      <c r="J117" s="122">
        <v>619</v>
      </c>
      <c r="K117" s="122" t="s">
        <v>200</v>
      </c>
      <c r="L117" s="122">
        <v>2</v>
      </c>
      <c r="M117" s="122" t="s">
        <v>169</v>
      </c>
      <c r="N117" s="123"/>
      <c r="O117" s="123"/>
      <c r="P117" s="123"/>
      <c r="Q117" s="123"/>
    </row>
    <row r="118" spans="1:17" ht="12.75" customHeight="1">
      <c r="A118" s="123"/>
      <c r="B118" s="123"/>
      <c r="C118" s="123"/>
      <c r="D118" s="123"/>
      <c r="E118" s="123"/>
      <c r="F118" s="123"/>
      <c r="G118" s="123"/>
      <c r="H118" s="123"/>
      <c r="I118" s="123"/>
      <c r="J118" s="122">
        <v>620</v>
      </c>
      <c r="K118" s="122" t="s">
        <v>424</v>
      </c>
      <c r="L118" s="122">
        <v>2</v>
      </c>
      <c r="M118" s="122" t="s">
        <v>169</v>
      </c>
      <c r="N118" s="123"/>
      <c r="O118" s="123"/>
      <c r="P118" s="123"/>
      <c r="Q118" s="123"/>
    </row>
    <row r="119" spans="1:17" ht="12.75" customHeight="1">
      <c r="A119" s="123"/>
      <c r="B119" s="123"/>
      <c r="C119" s="123"/>
      <c r="D119" s="123"/>
      <c r="E119" s="123"/>
      <c r="F119" s="123"/>
      <c r="G119" s="123"/>
      <c r="H119" s="123"/>
      <c r="I119" s="123"/>
      <c r="J119" s="122">
        <v>621</v>
      </c>
      <c r="K119" s="122" t="s">
        <v>476</v>
      </c>
      <c r="L119" s="122">
        <v>2</v>
      </c>
      <c r="M119" s="122" t="s">
        <v>169</v>
      </c>
      <c r="N119" s="123"/>
      <c r="O119" s="123"/>
      <c r="P119" s="123"/>
      <c r="Q119" s="123"/>
    </row>
    <row r="120" spans="1:17" ht="12.75" customHeight="1">
      <c r="A120" s="123"/>
      <c r="B120" s="123"/>
      <c r="C120" s="123"/>
      <c r="D120" s="123"/>
      <c r="E120" s="123"/>
      <c r="F120" s="123"/>
      <c r="G120" s="123"/>
      <c r="H120" s="123"/>
      <c r="I120" s="123"/>
      <c r="J120" s="122">
        <v>622</v>
      </c>
      <c r="K120" s="122" t="s">
        <v>470</v>
      </c>
      <c r="L120" s="122">
        <v>2</v>
      </c>
      <c r="M120" s="122" t="s">
        <v>169</v>
      </c>
      <c r="N120" s="123"/>
      <c r="O120" s="123"/>
      <c r="P120" s="123"/>
      <c r="Q120" s="123"/>
    </row>
    <row r="121" spans="1:17" ht="12.75" customHeight="1">
      <c r="A121" s="123"/>
      <c r="B121" s="123"/>
      <c r="C121" s="123"/>
      <c r="D121" s="123"/>
      <c r="E121" s="123"/>
      <c r="F121" s="123"/>
      <c r="G121" s="123"/>
      <c r="H121" s="123"/>
      <c r="I121" s="123"/>
      <c r="J121" s="122">
        <v>627</v>
      </c>
      <c r="K121" s="122" t="s">
        <v>224</v>
      </c>
      <c r="L121" s="122">
        <v>1</v>
      </c>
      <c r="M121" s="122" t="s">
        <v>169</v>
      </c>
      <c r="N121" s="123"/>
      <c r="O121" s="123"/>
      <c r="P121" s="123"/>
      <c r="Q121" s="123"/>
    </row>
    <row r="122" spans="1:17" ht="12.75" customHeight="1">
      <c r="A122" s="123"/>
      <c r="B122" s="123"/>
      <c r="C122" s="123"/>
      <c r="D122" s="123"/>
      <c r="E122" s="123"/>
      <c r="F122" s="123"/>
      <c r="G122" s="123"/>
      <c r="H122" s="123"/>
      <c r="I122" s="123"/>
      <c r="J122" s="122">
        <v>628</v>
      </c>
      <c r="K122" s="122" t="s">
        <v>234</v>
      </c>
      <c r="L122" s="122">
        <v>1</v>
      </c>
      <c r="M122" s="122" t="s">
        <v>169</v>
      </c>
      <c r="N122" s="123"/>
      <c r="O122" s="123"/>
      <c r="P122" s="123"/>
      <c r="Q122" s="123"/>
    </row>
    <row r="123" spans="1:17" ht="12.75" customHeight="1">
      <c r="A123" s="123"/>
      <c r="B123" s="123"/>
      <c r="C123" s="123"/>
      <c r="D123" s="123"/>
      <c r="E123" s="123"/>
      <c r="F123" s="123"/>
      <c r="G123" s="123"/>
      <c r="H123" s="123"/>
      <c r="I123" s="123"/>
      <c r="J123" s="122">
        <v>629</v>
      </c>
      <c r="K123" s="122" t="s">
        <v>481</v>
      </c>
      <c r="L123" s="122">
        <v>1</v>
      </c>
      <c r="M123" s="122" t="s">
        <v>169</v>
      </c>
      <c r="N123" s="123"/>
      <c r="O123" s="123"/>
      <c r="P123" s="123"/>
      <c r="Q123" s="123"/>
    </row>
    <row r="124" spans="1:17" ht="12.75" customHeight="1">
      <c r="A124" s="123"/>
      <c r="B124" s="123"/>
      <c r="C124" s="123"/>
      <c r="D124" s="123"/>
      <c r="E124" s="123"/>
      <c r="F124" s="123"/>
      <c r="G124" s="123"/>
      <c r="H124" s="123"/>
      <c r="I124" s="123"/>
      <c r="J124" s="122">
        <v>631</v>
      </c>
      <c r="K124" s="122" t="s">
        <v>209</v>
      </c>
      <c r="L124" s="122">
        <v>1</v>
      </c>
      <c r="M124" s="122" t="s">
        <v>169</v>
      </c>
      <c r="N124" s="123"/>
      <c r="O124" s="123"/>
      <c r="P124" s="123"/>
      <c r="Q124" s="123"/>
    </row>
    <row r="125" spans="1:17" ht="12.75" customHeight="1">
      <c r="A125" s="123"/>
      <c r="B125" s="123"/>
      <c r="C125" s="123"/>
      <c r="D125" s="123"/>
      <c r="E125" s="123"/>
      <c r="F125" s="123"/>
      <c r="G125" s="123"/>
      <c r="H125" s="123"/>
      <c r="I125" s="123"/>
      <c r="J125" s="122">
        <v>632</v>
      </c>
      <c r="K125" s="122" t="s">
        <v>366</v>
      </c>
      <c r="L125" s="122">
        <v>1</v>
      </c>
      <c r="M125" s="122" t="s">
        <v>169</v>
      </c>
      <c r="N125" s="123"/>
      <c r="O125" s="123"/>
      <c r="P125" s="123"/>
      <c r="Q125" s="123"/>
    </row>
    <row r="126" spans="1:17" ht="12.75" customHeight="1">
      <c r="A126" s="123"/>
      <c r="B126" s="123"/>
      <c r="C126" s="123"/>
      <c r="D126" s="123"/>
      <c r="E126" s="123"/>
      <c r="F126" s="123"/>
      <c r="G126" s="123"/>
      <c r="H126" s="123"/>
      <c r="I126" s="123"/>
      <c r="J126" s="122">
        <v>633</v>
      </c>
      <c r="K126" s="122" t="s">
        <v>168</v>
      </c>
      <c r="L126" s="122">
        <v>1</v>
      </c>
      <c r="M126" s="122" t="s">
        <v>169</v>
      </c>
      <c r="N126" s="123"/>
      <c r="O126" s="123"/>
      <c r="P126" s="123"/>
      <c r="Q126" s="123"/>
    </row>
    <row r="127" spans="1:17" ht="12.75" customHeight="1">
      <c r="A127" s="123"/>
      <c r="B127" s="123"/>
      <c r="C127" s="123"/>
      <c r="D127" s="123"/>
      <c r="E127" s="123"/>
      <c r="F127" s="123"/>
      <c r="G127" s="123"/>
      <c r="H127" s="123"/>
      <c r="I127" s="123"/>
      <c r="J127" s="122">
        <v>651</v>
      </c>
      <c r="K127" s="122" t="s">
        <v>445</v>
      </c>
      <c r="L127" s="122">
        <v>1</v>
      </c>
      <c r="M127" s="122" t="s">
        <v>195</v>
      </c>
      <c r="N127" s="123"/>
      <c r="O127" s="123"/>
      <c r="P127" s="123"/>
      <c r="Q127" s="123"/>
    </row>
    <row r="128" spans="1:17" ht="12.75" customHeight="1">
      <c r="A128" s="123"/>
      <c r="B128" s="123"/>
      <c r="C128" s="123"/>
      <c r="D128" s="123"/>
      <c r="E128" s="123"/>
      <c r="F128" s="123"/>
      <c r="G128" s="123"/>
      <c r="H128" s="123"/>
      <c r="I128" s="123"/>
      <c r="J128" s="122">
        <v>652</v>
      </c>
      <c r="K128" s="122" t="s">
        <v>527</v>
      </c>
      <c r="L128" s="122">
        <v>1</v>
      </c>
      <c r="M128" s="122" t="s">
        <v>195</v>
      </c>
      <c r="N128" s="123"/>
      <c r="O128" s="123"/>
      <c r="P128" s="123"/>
      <c r="Q128" s="123"/>
    </row>
    <row r="129" spans="1:17" ht="12.75" customHeight="1">
      <c r="A129" s="123"/>
      <c r="B129" s="123"/>
      <c r="C129" s="123"/>
      <c r="D129" s="123"/>
      <c r="E129" s="123"/>
      <c r="F129" s="123"/>
      <c r="G129" s="123"/>
      <c r="H129" s="123"/>
      <c r="I129" s="123"/>
      <c r="J129" s="122">
        <v>653</v>
      </c>
      <c r="K129" s="122" t="s">
        <v>528</v>
      </c>
      <c r="L129" s="122">
        <v>1</v>
      </c>
      <c r="M129" s="122" t="s">
        <v>195</v>
      </c>
      <c r="N129" s="123"/>
      <c r="O129" s="123"/>
      <c r="P129" s="123"/>
      <c r="Q129" s="123"/>
    </row>
    <row r="130" spans="1:17" ht="12.75" customHeight="1">
      <c r="A130" s="123"/>
      <c r="B130" s="123"/>
      <c r="C130" s="123"/>
      <c r="D130" s="123"/>
      <c r="E130" s="123"/>
      <c r="F130" s="123"/>
      <c r="G130" s="123"/>
      <c r="H130" s="123"/>
      <c r="I130" s="123"/>
      <c r="J130" s="122">
        <v>658</v>
      </c>
      <c r="K130" s="122" t="s">
        <v>434</v>
      </c>
      <c r="L130" s="122">
        <v>1</v>
      </c>
      <c r="M130" s="122" t="s">
        <v>195</v>
      </c>
      <c r="N130" s="123"/>
      <c r="O130" s="123"/>
      <c r="P130" s="123"/>
      <c r="Q130" s="123"/>
    </row>
    <row r="131" spans="1:17" ht="12.75" customHeight="1">
      <c r="A131" s="123"/>
      <c r="B131" s="123"/>
      <c r="C131" s="123"/>
      <c r="D131" s="123"/>
      <c r="E131" s="123"/>
      <c r="F131" s="123"/>
      <c r="G131" s="123"/>
      <c r="H131" s="123"/>
      <c r="I131" s="123"/>
      <c r="J131" s="122">
        <v>659</v>
      </c>
      <c r="K131" s="122" t="s">
        <v>529</v>
      </c>
      <c r="L131" s="122">
        <v>1</v>
      </c>
      <c r="M131" s="122" t="s">
        <v>195</v>
      </c>
      <c r="N131" s="123"/>
      <c r="O131" s="123"/>
      <c r="P131" s="123"/>
      <c r="Q131" s="123"/>
    </row>
    <row r="132" spans="1:17" ht="12.75" customHeight="1">
      <c r="A132" s="123"/>
      <c r="B132" s="123"/>
      <c r="C132" s="123"/>
      <c r="D132" s="123"/>
      <c r="E132" s="123"/>
      <c r="F132" s="123"/>
      <c r="G132" s="123"/>
      <c r="H132" s="123"/>
      <c r="I132" s="123"/>
      <c r="J132" s="122">
        <v>771</v>
      </c>
      <c r="K132" s="122" t="s">
        <v>471</v>
      </c>
      <c r="L132" s="122">
        <v>2</v>
      </c>
      <c r="M132" s="122" t="s">
        <v>439</v>
      </c>
      <c r="N132" s="123"/>
      <c r="O132" s="123"/>
      <c r="P132" s="123"/>
      <c r="Q132" s="123"/>
    </row>
    <row r="133" spans="1:17" ht="12.75" customHeight="1">
      <c r="A133" s="123"/>
      <c r="B133" s="123"/>
      <c r="C133" s="123"/>
      <c r="D133" s="123"/>
      <c r="E133" s="123"/>
      <c r="F133" s="123"/>
      <c r="G133" s="123"/>
      <c r="H133" s="123"/>
      <c r="I133" s="123"/>
      <c r="J133" s="122">
        <v>772</v>
      </c>
      <c r="K133" s="122" t="s">
        <v>438</v>
      </c>
      <c r="L133" s="122">
        <v>2</v>
      </c>
      <c r="M133" s="122" t="s">
        <v>439</v>
      </c>
      <c r="N133" s="123"/>
      <c r="O133" s="123"/>
      <c r="P133" s="123"/>
      <c r="Q133" s="123"/>
    </row>
    <row r="134" spans="1:17" ht="12.75" customHeight="1">
      <c r="A134" s="123"/>
      <c r="B134" s="123"/>
      <c r="C134" s="123"/>
      <c r="D134" s="123"/>
      <c r="E134" s="123"/>
      <c r="F134" s="123"/>
      <c r="G134" s="123"/>
      <c r="H134" s="123"/>
      <c r="I134" s="123"/>
      <c r="J134" s="122">
        <v>773</v>
      </c>
      <c r="K134" s="122" t="s">
        <v>530</v>
      </c>
      <c r="L134" s="122">
        <v>2</v>
      </c>
      <c r="M134" s="122" t="s">
        <v>439</v>
      </c>
      <c r="N134" s="123"/>
      <c r="O134" s="123"/>
      <c r="P134" s="123"/>
      <c r="Q134" s="123"/>
    </row>
    <row r="135" spans="1:17" ht="12.75" customHeight="1">
      <c r="A135" s="123"/>
      <c r="B135" s="123"/>
      <c r="C135" s="123"/>
      <c r="D135" s="123"/>
      <c r="E135" s="123"/>
      <c r="F135" s="123"/>
      <c r="G135" s="123"/>
      <c r="H135" s="123"/>
      <c r="I135" s="123"/>
      <c r="J135" s="122">
        <v>774</v>
      </c>
      <c r="K135" s="122" t="s">
        <v>531</v>
      </c>
      <c r="L135" s="122">
        <v>2</v>
      </c>
      <c r="M135" s="122" t="s">
        <v>439</v>
      </c>
      <c r="N135" s="123"/>
      <c r="O135" s="123"/>
      <c r="P135" s="123"/>
      <c r="Q135" s="123"/>
    </row>
    <row r="136" spans="1:17" ht="12.75" customHeight="1">
      <c r="A136" s="123"/>
      <c r="B136" s="123"/>
      <c r="C136" s="123"/>
      <c r="D136" s="123"/>
      <c r="E136" s="123"/>
      <c r="F136" s="123"/>
      <c r="G136" s="123"/>
      <c r="H136" s="123"/>
      <c r="I136" s="123"/>
      <c r="J136" s="122">
        <v>775</v>
      </c>
      <c r="K136" s="122" t="s">
        <v>532</v>
      </c>
      <c r="L136" s="122">
        <v>2</v>
      </c>
      <c r="M136" s="122" t="s">
        <v>439</v>
      </c>
      <c r="N136" s="123"/>
      <c r="O136" s="123"/>
      <c r="P136" s="123"/>
      <c r="Q136" s="123"/>
    </row>
    <row r="137" spans="1:17" ht="12.75" customHeight="1">
      <c r="A137" s="123"/>
      <c r="B137" s="123"/>
      <c r="C137" s="123"/>
      <c r="D137" s="123"/>
      <c r="E137" s="123"/>
      <c r="F137" s="123"/>
      <c r="G137" s="123"/>
      <c r="H137" s="123"/>
      <c r="I137" s="123"/>
      <c r="J137" s="122">
        <v>776</v>
      </c>
      <c r="K137" s="122" t="s">
        <v>533</v>
      </c>
      <c r="L137" s="122">
        <v>2</v>
      </c>
      <c r="M137" s="122" t="s">
        <v>439</v>
      </c>
      <c r="N137" s="123"/>
      <c r="O137" s="123"/>
      <c r="P137" s="123"/>
      <c r="Q137" s="123"/>
    </row>
    <row r="138" spans="1:17" ht="12.75" customHeight="1">
      <c r="A138" s="123"/>
      <c r="B138" s="123"/>
      <c r="C138" s="123"/>
      <c r="D138" s="123"/>
      <c r="E138" s="123"/>
      <c r="F138" s="123"/>
      <c r="G138" s="123"/>
      <c r="H138" s="123"/>
      <c r="I138" s="123"/>
      <c r="J138" s="122">
        <v>783</v>
      </c>
      <c r="K138" s="122" t="s">
        <v>300</v>
      </c>
      <c r="L138" s="122">
        <v>1</v>
      </c>
      <c r="M138" s="122" t="s">
        <v>177</v>
      </c>
      <c r="N138" s="123"/>
      <c r="O138" s="123"/>
      <c r="P138" s="123"/>
      <c r="Q138" s="123"/>
    </row>
    <row r="139" spans="1:17" ht="12.75" customHeight="1">
      <c r="A139" s="123"/>
      <c r="B139" s="123"/>
      <c r="C139" s="123"/>
      <c r="D139" s="123"/>
      <c r="E139" s="123"/>
      <c r="F139" s="123"/>
      <c r="G139" s="123"/>
      <c r="H139" s="123"/>
      <c r="I139" s="123"/>
      <c r="J139" s="122">
        <v>785</v>
      </c>
      <c r="K139" s="122" t="s">
        <v>183</v>
      </c>
      <c r="L139" s="122">
        <v>1</v>
      </c>
      <c r="M139" s="122" t="s">
        <v>195</v>
      </c>
      <c r="N139" s="123"/>
      <c r="O139" s="123"/>
      <c r="P139" s="123"/>
      <c r="Q139" s="123"/>
    </row>
    <row r="140" spans="1:17" ht="12.75" customHeight="1">
      <c r="A140" s="123"/>
      <c r="B140" s="123"/>
      <c r="C140" s="123"/>
      <c r="D140" s="123"/>
      <c r="E140" s="123"/>
      <c r="F140" s="123"/>
      <c r="G140" s="123"/>
      <c r="H140" s="123"/>
      <c r="I140" s="123"/>
      <c r="J140" s="122">
        <v>794</v>
      </c>
      <c r="K140" s="122" t="s">
        <v>206</v>
      </c>
      <c r="L140" s="122">
        <v>1</v>
      </c>
      <c r="M140" s="122" t="s">
        <v>186</v>
      </c>
      <c r="N140" s="123"/>
      <c r="O140" s="123"/>
      <c r="P140" s="123"/>
      <c r="Q140" s="123"/>
    </row>
    <row r="141" spans="1:17" ht="12.75" customHeight="1">
      <c r="A141" s="123"/>
      <c r="B141" s="123"/>
      <c r="C141" s="123"/>
      <c r="D141" s="123"/>
      <c r="E141" s="123"/>
      <c r="F141" s="123"/>
      <c r="G141" s="123"/>
      <c r="H141" s="123"/>
      <c r="I141" s="123"/>
      <c r="J141" s="122">
        <v>796</v>
      </c>
      <c r="K141" s="122" t="s">
        <v>211</v>
      </c>
      <c r="L141" s="122">
        <v>1</v>
      </c>
      <c r="M141" s="122" t="s">
        <v>177</v>
      </c>
      <c r="N141" s="123"/>
      <c r="O141" s="123"/>
      <c r="P141" s="123"/>
      <c r="Q141" s="123"/>
    </row>
    <row r="142" spans="1:17" ht="12.75" customHeight="1">
      <c r="A142" s="123"/>
      <c r="B142" s="123"/>
      <c r="C142" s="123"/>
      <c r="D142" s="123"/>
      <c r="E142" s="123"/>
      <c r="F142" s="123"/>
      <c r="G142" s="123"/>
      <c r="H142" s="123"/>
      <c r="I142" s="123"/>
      <c r="J142" s="122">
        <v>1902</v>
      </c>
      <c r="K142" s="122" t="s">
        <v>410</v>
      </c>
      <c r="L142" s="122">
        <v>1</v>
      </c>
      <c r="M142" s="122" t="s">
        <v>102</v>
      </c>
      <c r="N142" s="123"/>
      <c r="O142" s="123"/>
      <c r="P142" s="123"/>
      <c r="Q142" s="123"/>
    </row>
    <row r="143" spans="1:17" ht="12.75" customHeight="1">
      <c r="A143" s="123"/>
      <c r="B143" s="123"/>
      <c r="C143" s="123"/>
      <c r="D143" s="123"/>
      <c r="E143" s="123"/>
      <c r="F143" s="123"/>
      <c r="G143" s="123"/>
      <c r="H143" s="123"/>
      <c r="I143" s="123"/>
      <c r="J143" s="122">
        <v>1904</v>
      </c>
      <c r="K143" s="122" t="s">
        <v>210</v>
      </c>
      <c r="L143" s="122">
        <v>1</v>
      </c>
      <c r="M143" s="122" t="s">
        <v>102</v>
      </c>
      <c r="N143" s="123"/>
      <c r="O143" s="123"/>
      <c r="P143" s="123"/>
      <c r="Q143" s="123"/>
    </row>
    <row r="144" spans="1:17" ht="12.75" customHeight="1">
      <c r="A144" s="123"/>
      <c r="B144" s="123"/>
      <c r="C144" s="123"/>
      <c r="D144" s="123"/>
      <c r="E144" s="123"/>
      <c r="F144" s="123"/>
      <c r="G144" s="123"/>
      <c r="H144" s="123"/>
      <c r="I144" s="123"/>
      <c r="J144" s="122">
        <v>1917</v>
      </c>
      <c r="K144" s="122" t="s">
        <v>408</v>
      </c>
      <c r="L144" s="122">
        <v>2</v>
      </c>
      <c r="M144" s="122" t="s">
        <v>102</v>
      </c>
      <c r="N144" s="123"/>
      <c r="O144" s="123"/>
      <c r="P144" s="123"/>
      <c r="Q144" s="123"/>
    </row>
    <row r="145" spans="1:17" ht="12.75" customHeight="1">
      <c r="A145" s="123"/>
      <c r="B145" s="123"/>
      <c r="C145" s="123"/>
      <c r="D145" s="123"/>
      <c r="E145" s="123"/>
      <c r="F145" s="123"/>
      <c r="G145" s="123"/>
      <c r="H145" s="123"/>
      <c r="I145" s="123"/>
      <c r="J145" s="122">
        <v>1918</v>
      </c>
      <c r="K145" s="122" t="s">
        <v>399</v>
      </c>
      <c r="L145" s="122">
        <v>2</v>
      </c>
      <c r="M145" s="122" t="s">
        <v>102</v>
      </c>
      <c r="N145" s="123"/>
      <c r="O145" s="123"/>
      <c r="P145" s="123"/>
      <c r="Q145" s="123"/>
    </row>
    <row r="146" spans="1:17" ht="12.75" customHeight="1">
      <c r="A146" s="123"/>
      <c r="B146" s="123"/>
      <c r="C146" s="123"/>
      <c r="D146" s="123"/>
      <c r="E146" s="123"/>
      <c r="F146" s="123"/>
      <c r="G146" s="123"/>
      <c r="H146" s="123"/>
      <c r="I146" s="123"/>
      <c r="J146" s="122">
        <v>1921</v>
      </c>
      <c r="K146" s="122" t="s">
        <v>101</v>
      </c>
      <c r="L146" s="122">
        <v>2</v>
      </c>
      <c r="M146" s="122" t="s">
        <v>102</v>
      </c>
      <c r="N146" s="123"/>
      <c r="O146" s="123"/>
      <c r="P146" s="123"/>
      <c r="Q146" s="123"/>
    </row>
    <row r="147" spans="1:17" ht="12.75" customHeight="1">
      <c r="A147" s="123"/>
      <c r="B147" s="123"/>
      <c r="C147" s="123"/>
      <c r="D147" s="123"/>
      <c r="E147" s="123"/>
      <c r="F147" s="123"/>
      <c r="G147" s="123"/>
      <c r="H147" s="123"/>
      <c r="I147" s="123"/>
      <c r="J147" s="122">
        <v>1926</v>
      </c>
      <c r="K147" s="122" t="s">
        <v>141</v>
      </c>
      <c r="L147" s="122">
        <v>2</v>
      </c>
      <c r="M147" s="122" t="s">
        <v>102</v>
      </c>
      <c r="N147" s="123"/>
      <c r="O147" s="123"/>
      <c r="P147" s="123"/>
      <c r="Q147" s="123"/>
    </row>
    <row r="148" spans="1:17" ht="12.75">
      <c r="A148" s="123"/>
      <c r="B148" s="123"/>
      <c r="C148" s="123"/>
      <c r="D148" s="123"/>
      <c r="E148" s="123"/>
      <c r="F148" s="123"/>
      <c r="G148" s="123"/>
      <c r="H148" s="123"/>
      <c r="I148" s="123"/>
      <c r="J148" s="122"/>
      <c r="K148" s="122"/>
      <c r="L148" s="122"/>
      <c r="M148" s="123"/>
      <c r="N148" s="123"/>
      <c r="O148" s="123"/>
      <c r="P148" s="123"/>
      <c r="Q148" s="123"/>
    </row>
    <row r="149" spans="1:17" ht="12.75">
      <c r="A149" s="123"/>
      <c r="B149" s="123"/>
      <c r="C149" s="123"/>
      <c r="D149" s="123"/>
      <c r="E149" s="123"/>
      <c r="F149" s="123"/>
      <c r="G149" s="123"/>
      <c r="H149" s="123"/>
      <c r="I149" s="123"/>
      <c r="J149" s="122"/>
      <c r="K149" s="122"/>
      <c r="L149" s="122"/>
      <c r="M149" s="123"/>
      <c r="N149" s="123"/>
      <c r="O149" s="123"/>
      <c r="P149" s="123"/>
      <c r="Q149" s="123"/>
    </row>
    <row r="150" spans="1:17" ht="12.75">
      <c r="A150" s="123"/>
      <c r="B150" s="123"/>
      <c r="C150" s="123"/>
      <c r="D150" s="123"/>
      <c r="E150" s="123"/>
      <c r="F150" s="123"/>
      <c r="G150" s="123"/>
      <c r="H150" s="123"/>
      <c r="I150" s="123"/>
      <c r="J150" s="122"/>
      <c r="K150" s="122"/>
      <c r="L150" s="122"/>
      <c r="M150" s="123"/>
      <c r="N150" s="123"/>
      <c r="O150" s="123"/>
      <c r="P150" s="123"/>
      <c r="Q150" s="123"/>
    </row>
    <row r="151" spans="1:17" ht="12.75">
      <c r="A151" s="123"/>
      <c r="B151" s="123"/>
      <c r="C151" s="123"/>
      <c r="D151" s="123"/>
      <c r="E151" s="123"/>
      <c r="F151" s="123"/>
      <c r="G151" s="123"/>
      <c r="H151" s="123"/>
      <c r="I151" s="123"/>
      <c r="J151" s="122"/>
      <c r="K151" s="122"/>
      <c r="L151" s="122"/>
      <c r="M151" s="123"/>
      <c r="N151" s="123"/>
      <c r="O151" s="123"/>
      <c r="P151" s="123"/>
      <c r="Q151" s="123"/>
    </row>
    <row r="152" spans="1:17" ht="12.75">
      <c r="A152" s="123"/>
      <c r="B152" s="123"/>
      <c r="C152" s="123"/>
      <c r="D152" s="123"/>
      <c r="E152" s="123"/>
      <c r="F152" s="123"/>
      <c r="G152" s="123"/>
      <c r="H152" s="123"/>
      <c r="I152" s="123"/>
      <c r="J152" s="122"/>
      <c r="K152" s="122"/>
      <c r="L152" s="122"/>
      <c r="M152" s="123"/>
      <c r="N152" s="123"/>
      <c r="O152" s="123"/>
      <c r="P152" s="123"/>
      <c r="Q152" s="123"/>
    </row>
    <row r="153" spans="1:17" ht="12.75">
      <c r="A153" s="123"/>
      <c r="B153" s="123"/>
      <c r="C153" s="123"/>
      <c r="D153" s="123"/>
      <c r="E153" s="123"/>
      <c r="F153" s="123"/>
      <c r="G153" s="123"/>
      <c r="H153" s="123"/>
      <c r="I153" s="123"/>
      <c r="J153" s="122"/>
      <c r="K153" s="122"/>
      <c r="L153" s="122"/>
      <c r="M153" s="123"/>
      <c r="N153" s="123"/>
      <c r="O153" s="123"/>
      <c r="P153" s="123"/>
      <c r="Q153" s="123"/>
    </row>
    <row r="154" spans="1:17" ht="12.75">
      <c r="A154" s="123"/>
      <c r="B154" s="123"/>
      <c r="C154" s="123"/>
      <c r="D154" s="123"/>
      <c r="E154" s="123"/>
      <c r="F154" s="123"/>
      <c r="G154" s="123"/>
      <c r="H154" s="123"/>
      <c r="I154" s="123"/>
      <c r="J154" s="122"/>
      <c r="K154" s="122"/>
      <c r="L154" s="122"/>
      <c r="M154" s="123"/>
      <c r="N154" s="123"/>
      <c r="O154" s="123"/>
      <c r="P154" s="123"/>
      <c r="Q154" s="123"/>
    </row>
    <row r="155" spans="1:17" ht="12.75">
      <c r="A155" s="123"/>
      <c r="B155" s="123"/>
      <c r="C155" s="123"/>
      <c r="D155" s="123"/>
      <c r="E155" s="123"/>
      <c r="F155" s="123"/>
      <c r="G155" s="123"/>
      <c r="H155" s="123"/>
      <c r="I155" s="123"/>
      <c r="J155" s="122"/>
      <c r="K155" s="122"/>
      <c r="L155" s="122"/>
      <c r="M155" s="123"/>
      <c r="N155" s="123"/>
      <c r="O155" s="123"/>
      <c r="P155" s="123"/>
      <c r="Q155" s="123"/>
    </row>
    <row r="156" spans="1:17" ht="12.75">
      <c r="A156" s="123"/>
      <c r="B156" s="123"/>
      <c r="C156" s="123"/>
      <c r="D156" s="123"/>
      <c r="E156" s="123"/>
      <c r="F156" s="123"/>
      <c r="G156" s="123"/>
      <c r="H156" s="123"/>
      <c r="I156" s="123"/>
      <c r="J156" s="122"/>
      <c r="K156" s="122"/>
      <c r="L156" s="122"/>
      <c r="M156" s="123"/>
      <c r="N156" s="123"/>
      <c r="O156" s="123"/>
      <c r="P156" s="123"/>
      <c r="Q156" s="123"/>
    </row>
    <row r="157" spans="1:17" ht="12.75">
      <c r="A157" s="123"/>
      <c r="B157" s="123"/>
      <c r="C157" s="123"/>
      <c r="D157" s="123"/>
      <c r="E157" s="123"/>
      <c r="F157" s="123"/>
      <c r="G157" s="123"/>
      <c r="H157" s="123"/>
      <c r="I157" s="123"/>
      <c r="J157" s="122"/>
      <c r="K157" s="122"/>
      <c r="L157" s="122"/>
      <c r="M157" s="123"/>
      <c r="N157" s="123"/>
      <c r="O157" s="123"/>
      <c r="P157" s="123"/>
      <c r="Q157" s="123"/>
    </row>
    <row r="158" spans="1:17" ht="12.75">
      <c r="A158" s="123"/>
      <c r="B158" s="123"/>
      <c r="C158" s="123"/>
      <c r="D158" s="123"/>
      <c r="E158" s="123"/>
      <c r="F158" s="123"/>
      <c r="G158" s="123"/>
      <c r="H158" s="123"/>
      <c r="I158" s="123"/>
      <c r="J158" s="122"/>
      <c r="K158" s="122"/>
      <c r="L158" s="122"/>
      <c r="M158" s="123"/>
      <c r="N158" s="123"/>
      <c r="O158" s="123"/>
      <c r="P158" s="123"/>
      <c r="Q158" s="123"/>
    </row>
    <row r="159" spans="1:17" ht="12.75">
      <c r="A159" s="123"/>
      <c r="B159" s="123"/>
      <c r="C159" s="123"/>
      <c r="D159" s="123"/>
      <c r="E159" s="123"/>
      <c r="F159" s="123"/>
      <c r="G159" s="123"/>
      <c r="H159" s="123"/>
      <c r="I159" s="123"/>
      <c r="J159" s="122"/>
      <c r="K159" s="122"/>
      <c r="L159" s="122"/>
      <c r="M159" s="123"/>
      <c r="N159" s="123"/>
      <c r="O159" s="123"/>
      <c r="P159" s="123"/>
      <c r="Q159" s="123"/>
    </row>
    <row r="160" spans="1:17" ht="12.75">
      <c r="A160" s="123"/>
      <c r="B160" s="123"/>
      <c r="C160" s="123"/>
      <c r="D160" s="123"/>
      <c r="E160" s="123"/>
      <c r="F160" s="123"/>
      <c r="G160" s="123"/>
      <c r="H160" s="123"/>
      <c r="I160" s="123"/>
      <c r="J160" s="122"/>
      <c r="K160" s="122"/>
      <c r="L160" s="122"/>
      <c r="M160" s="123"/>
      <c r="N160" s="123"/>
      <c r="O160" s="123"/>
      <c r="P160" s="123"/>
      <c r="Q160" s="123"/>
    </row>
    <row r="161" spans="1:17" ht="12.75">
      <c r="A161" s="123"/>
      <c r="B161" s="123"/>
      <c r="C161" s="123"/>
      <c r="D161" s="123"/>
      <c r="E161" s="123"/>
      <c r="F161" s="123"/>
      <c r="G161" s="123"/>
      <c r="H161" s="123"/>
      <c r="I161" s="123"/>
      <c r="J161" s="122"/>
      <c r="K161" s="122"/>
      <c r="L161" s="122"/>
      <c r="M161" s="123"/>
      <c r="N161" s="123"/>
      <c r="O161" s="123"/>
      <c r="P161" s="123"/>
      <c r="Q161" s="123"/>
    </row>
    <row r="162" spans="1:17" ht="12.75">
      <c r="A162" s="123"/>
      <c r="B162" s="123"/>
      <c r="C162" s="123"/>
      <c r="D162" s="123"/>
      <c r="E162" s="123"/>
      <c r="F162" s="123"/>
      <c r="G162" s="123"/>
      <c r="H162" s="123"/>
      <c r="I162" s="123"/>
      <c r="J162" s="122"/>
      <c r="K162" s="122"/>
      <c r="L162" s="122"/>
      <c r="M162" s="123"/>
      <c r="N162" s="123"/>
      <c r="O162" s="123"/>
      <c r="P162" s="123"/>
      <c r="Q162" s="123"/>
    </row>
    <row r="163" spans="1:17" ht="12.75">
      <c r="A163" s="123"/>
      <c r="B163" s="123"/>
      <c r="C163" s="123"/>
      <c r="D163" s="123"/>
      <c r="E163" s="123"/>
      <c r="F163" s="123"/>
      <c r="G163" s="123"/>
      <c r="H163" s="123"/>
      <c r="I163" s="123"/>
      <c r="J163" s="122"/>
      <c r="K163" s="122"/>
      <c r="L163" s="122"/>
      <c r="M163" s="123"/>
      <c r="N163" s="123"/>
      <c r="O163" s="123"/>
      <c r="P163" s="123"/>
      <c r="Q163" s="123"/>
    </row>
    <row r="164" spans="1:17" ht="12.75">
      <c r="A164" s="123"/>
      <c r="B164" s="123"/>
      <c r="C164" s="123"/>
      <c r="D164" s="123"/>
      <c r="E164" s="123"/>
      <c r="F164" s="123"/>
      <c r="G164" s="123"/>
      <c r="H164" s="123"/>
      <c r="I164" s="123"/>
      <c r="J164" s="122"/>
      <c r="K164" s="122"/>
      <c r="L164" s="122"/>
      <c r="M164" s="123"/>
      <c r="N164" s="123"/>
      <c r="O164" s="123"/>
      <c r="P164" s="123"/>
      <c r="Q164" s="123"/>
    </row>
    <row r="165" spans="1:17" ht="12.75">
      <c r="A165" s="123"/>
      <c r="B165" s="123"/>
      <c r="C165" s="123"/>
      <c r="D165" s="123"/>
      <c r="E165" s="123"/>
      <c r="F165" s="123"/>
      <c r="G165" s="123"/>
      <c r="H165" s="123"/>
      <c r="I165" s="123"/>
      <c r="J165" s="122"/>
      <c r="K165" s="122"/>
      <c r="L165" s="122"/>
      <c r="M165" s="123"/>
      <c r="N165" s="123"/>
      <c r="O165" s="123"/>
      <c r="P165" s="123"/>
      <c r="Q165" s="123"/>
    </row>
    <row r="166" spans="1:17" ht="12.75">
      <c r="A166" s="123"/>
      <c r="B166" s="123"/>
      <c r="C166" s="123"/>
      <c r="D166" s="123"/>
      <c r="E166" s="123"/>
      <c r="F166" s="123"/>
      <c r="G166" s="123"/>
      <c r="H166" s="123"/>
      <c r="I166" s="123"/>
      <c r="J166" s="122"/>
      <c r="K166" s="122"/>
      <c r="L166" s="122"/>
      <c r="M166" s="123"/>
      <c r="N166" s="123"/>
      <c r="O166" s="123"/>
      <c r="P166" s="123"/>
      <c r="Q166" s="123"/>
    </row>
    <row r="167" spans="1:17" ht="12.75">
      <c r="A167" s="123"/>
      <c r="B167" s="123"/>
      <c r="C167" s="123"/>
      <c r="D167" s="123"/>
      <c r="E167" s="123"/>
      <c r="F167" s="123"/>
      <c r="G167" s="123"/>
      <c r="H167" s="123"/>
      <c r="I167" s="123"/>
      <c r="J167" s="122"/>
      <c r="K167" s="122"/>
      <c r="L167" s="122"/>
      <c r="M167" s="123"/>
      <c r="N167" s="123"/>
      <c r="O167" s="123"/>
      <c r="P167" s="123"/>
      <c r="Q167" s="123"/>
    </row>
    <row r="168" spans="1:17" ht="12.75">
      <c r="A168" s="123"/>
      <c r="B168" s="123"/>
      <c r="C168" s="123"/>
      <c r="D168" s="123"/>
      <c r="E168" s="123"/>
      <c r="F168" s="123"/>
      <c r="G168" s="123"/>
      <c r="H168" s="123"/>
      <c r="I168" s="123"/>
      <c r="J168" s="122"/>
      <c r="K168" s="122"/>
      <c r="L168" s="122"/>
      <c r="M168" s="123"/>
      <c r="N168" s="123"/>
      <c r="O168" s="123"/>
      <c r="P168" s="123"/>
      <c r="Q168" s="123"/>
    </row>
    <row r="169" spans="1:17" ht="12.75">
      <c r="A169" s="123"/>
      <c r="B169" s="123"/>
      <c r="C169" s="123"/>
      <c r="D169" s="123"/>
      <c r="E169" s="123"/>
      <c r="F169" s="123"/>
      <c r="G169" s="123"/>
      <c r="H169" s="123"/>
      <c r="I169" s="123"/>
      <c r="J169" s="122"/>
      <c r="K169" s="122"/>
      <c r="L169" s="122"/>
      <c r="M169" s="123"/>
      <c r="N169" s="123"/>
      <c r="O169" s="123"/>
      <c r="P169" s="123"/>
      <c r="Q169" s="123"/>
    </row>
    <row r="170" spans="1:17" ht="12.75">
      <c r="A170" s="123"/>
      <c r="B170" s="123"/>
      <c r="C170" s="123"/>
      <c r="D170" s="123"/>
      <c r="E170" s="123"/>
      <c r="F170" s="123"/>
      <c r="G170" s="123"/>
      <c r="H170" s="123"/>
      <c r="I170" s="123"/>
      <c r="J170" s="122"/>
      <c r="K170" s="122"/>
      <c r="L170" s="122"/>
      <c r="M170" s="123"/>
      <c r="N170" s="123"/>
      <c r="O170" s="123"/>
      <c r="P170" s="123"/>
      <c r="Q170" s="123"/>
    </row>
    <row r="171" spans="1:17" ht="12.75">
      <c r="A171" s="123"/>
      <c r="B171" s="123"/>
      <c r="C171" s="123"/>
      <c r="D171" s="123"/>
      <c r="E171" s="123"/>
      <c r="F171" s="123"/>
      <c r="G171" s="123"/>
      <c r="H171" s="123"/>
      <c r="I171" s="123"/>
      <c r="J171" s="122"/>
      <c r="K171" s="122"/>
      <c r="L171" s="122"/>
      <c r="M171" s="123"/>
      <c r="N171" s="123"/>
      <c r="O171" s="123"/>
      <c r="P171" s="123"/>
      <c r="Q171" s="123"/>
    </row>
    <row r="172" spans="1:17" ht="12.75">
      <c r="A172" s="123"/>
      <c r="B172" s="123"/>
      <c r="C172" s="123"/>
      <c r="D172" s="123"/>
      <c r="E172" s="123"/>
      <c r="F172" s="123"/>
      <c r="G172" s="123"/>
      <c r="H172" s="123"/>
      <c r="I172" s="123"/>
      <c r="J172" s="122"/>
      <c r="K172" s="122"/>
      <c r="L172" s="122"/>
      <c r="M172" s="123"/>
      <c r="N172" s="123"/>
      <c r="O172" s="123"/>
      <c r="P172" s="123"/>
      <c r="Q172" s="123"/>
    </row>
    <row r="173" spans="1:17" ht="12.75">
      <c r="A173" s="123"/>
      <c r="B173" s="123"/>
      <c r="C173" s="123"/>
      <c r="D173" s="123"/>
      <c r="E173" s="123"/>
      <c r="F173" s="123"/>
      <c r="G173" s="123"/>
      <c r="H173" s="123"/>
      <c r="I173" s="123"/>
      <c r="J173" s="122"/>
      <c r="K173" s="122"/>
      <c r="L173" s="122"/>
      <c r="M173" s="123"/>
      <c r="N173" s="123"/>
      <c r="O173" s="123"/>
      <c r="P173" s="123"/>
      <c r="Q173" s="123"/>
    </row>
    <row r="174" spans="1:17" ht="12.75">
      <c r="A174" s="123"/>
      <c r="B174" s="123"/>
      <c r="C174" s="123"/>
      <c r="D174" s="123"/>
      <c r="E174" s="123"/>
      <c r="F174" s="123"/>
      <c r="G174" s="123"/>
      <c r="H174" s="123"/>
      <c r="I174" s="123"/>
      <c r="J174" s="122"/>
      <c r="K174" s="122"/>
      <c r="L174" s="122"/>
      <c r="M174" s="123"/>
      <c r="N174" s="123"/>
      <c r="O174" s="123"/>
      <c r="P174" s="123"/>
      <c r="Q174" s="123"/>
    </row>
    <row r="175" spans="1:17" ht="12.75">
      <c r="A175" s="123"/>
      <c r="B175" s="123"/>
      <c r="C175" s="123"/>
      <c r="D175" s="123"/>
      <c r="E175" s="123"/>
      <c r="F175" s="123"/>
      <c r="G175" s="123"/>
      <c r="H175" s="123"/>
      <c r="I175" s="123"/>
      <c r="J175" s="122"/>
      <c r="K175" s="122"/>
      <c r="L175" s="122"/>
      <c r="M175" s="123"/>
      <c r="N175" s="123"/>
      <c r="O175" s="123"/>
      <c r="P175" s="123"/>
      <c r="Q175" s="123"/>
    </row>
    <row r="176" spans="1:17" ht="12.75">
      <c r="A176" s="123"/>
      <c r="B176" s="123"/>
      <c r="C176" s="123"/>
      <c r="D176" s="123"/>
      <c r="E176" s="123"/>
      <c r="F176" s="123"/>
      <c r="G176" s="123"/>
      <c r="H176" s="123"/>
      <c r="I176" s="123"/>
      <c r="J176" s="122"/>
      <c r="K176" s="122"/>
      <c r="L176" s="122"/>
      <c r="M176" s="123"/>
      <c r="N176" s="123"/>
      <c r="O176" s="123"/>
      <c r="P176" s="123"/>
      <c r="Q176" s="123"/>
    </row>
    <row r="177" spans="1:17" ht="12.75">
      <c r="A177" s="123"/>
      <c r="B177" s="123"/>
      <c r="C177" s="123"/>
      <c r="D177" s="123"/>
      <c r="E177" s="123"/>
      <c r="F177" s="123"/>
      <c r="G177" s="123"/>
      <c r="H177" s="123"/>
      <c r="I177" s="123"/>
      <c r="J177" s="122"/>
      <c r="K177" s="122"/>
      <c r="L177" s="122"/>
      <c r="M177" s="123"/>
      <c r="N177" s="123"/>
      <c r="O177" s="123"/>
      <c r="P177" s="123"/>
      <c r="Q177" s="123"/>
    </row>
    <row r="178" spans="1:17" ht="12.75">
      <c r="A178" s="123"/>
      <c r="B178" s="123"/>
      <c r="C178" s="123"/>
      <c r="D178" s="123"/>
      <c r="E178" s="123"/>
      <c r="F178" s="123"/>
      <c r="G178" s="123"/>
      <c r="H178" s="123"/>
      <c r="I178" s="123"/>
      <c r="J178" s="122"/>
      <c r="K178" s="122"/>
      <c r="L178" s="122"/>
      <c r="M178" s="123"/>
      <c r="N178" s="123"/>
      <c r="O178" s="123"/>
      <c r="P178" s="123"/>
      <c r="Q178" s="123"/>
    </row>
    <row r="179" spans="1:17" ht="12.75">
      <c r="A179" s="123"/>
      <c r="B179" s="123"/>
      <c r="C179" s="123"/>
      <c r="D179" s="123"/>
      <c r="E179" s="123"/>
      <c r="F179" s="123"/>
      <c r="G179" s="123"/>
      <c r="H179" s="123"/>
      <c r="I179" s="123"/>
      <c r="J179" s="122"/>
      <c r="K179" s="122"/>
      <c r="L179" s="122"/>
      <c r="M179" s="123"/>
      <c r="N179" s="123"/>
      <c r="O179" s="123"/>
      <c r="P179" s="123"/>
      <c r="Q179" s="123"/>
    </row>
    <row r="180" spans="1:17" ht="12.75">
      <c r="A180" s="123"/>
      <c r="B180" s="123"/>
      <c r="C180" s="123"/>
      <c r="D180" s="123"/>
      <c r="E180" s="123"/>
      <c r="F180" s="123"/>
      <c r="G180" s="123"/>
      <c r="H180" s="123"/>
      <c r="I180" s="123"/>
      <c r="J180" s="122"/>
      <c r="K180" s="122"/>
      <c r="L180" s="122"/>
      <c r="M180" s="123"/>
      <c r="N180" s="123"/>
      <c r="O180" s="123"/>
      <c r="P180" s="123"/>
      <c r="Q180" s="123"/>
    </row>
    <row r="181" spans="1:17" ht="12.75">
      <c r="A181" s="123"/>
      <c r="B181" s="123"/>
      <c r="C181" s="123"/>
      <c r="D181" s="123"/>
      <c r="E181" s="123"/>
      <c r="F181" s="123"/>
      <c r="G181" s="123"/>
      <c r="H181" s="123"/>
      <c r="I181" s="123"/>
      <c r="J181" s="122"/>
      <c r="K181" s="122"/>
      <c r="L181" s="122"/>
      <c r="M181" s="123"/>
      <c r="N181" s="123"/>
      <c r="O181" s="123"/>
      <c r="P181" s="123"/>
      <c r="Q181" s="123"/>
    </row>
    <row r="182" spans="1:17" ht="12.75">
      <c r="A182" s="123"/>
      <c r="B182" s="123"/>
      <c r="C182" s="123"/>
      <c r="D182" s="123"/>
      <c r="E182" s="123"/>
      <c r="F182" s="123"/>
      <c r="G182" s="123"/>
      <c r="H182" s="123"/>
      <c r="I182" s="123"/>
      <c r="J182" s="122"/>
      <c r="K182" s="122"/>
      <c r="L182" s="122"/>
      <c r="M182" s="123"/>
      <c r="N182" s="123"/>
      <c r="O182" s="123"/>
      <c r="P182" s="123"/>
      <c r="Q182" s="123"/>
    </row>
    <row r="183" spans="1:17" ht="12.75">
      <c r="A183" s="123"/>
      <c r="B183" s="123"/>
      <c r="C183" s="123"/>
      <c r="D183" s="123"/>
      <c r="E183" s="123"/>
      <c r="F183" s="123"/>
      <c r="G183" s="123"/>
      <c r="H183" s="123"/>
      <c r="I183" s="123"/>
      <c r="J183" s="122"/>
      <c r="K183" s="122"/>
      <c r="L183" s="122"/>
      <c r="M183" s="123"/>
      <c r="N183" s="123"/>
      <c r="O183" s="123"/>
      <c r="P183" s="123"/>
      <c r="Q183" s="123"/>
    </row>
    <row r="184" spans="1:17" ht="12.75">
      <c r="A184" s="123"/>
      <c r="B184" s="123"/>
      <c r="C184" s="123"/>
      <c r="D184" s="123"/>
      <c r="E184" s="123"/>
      <c r="F184" s="123"/>
      <c r="G184" s="123"/>
      <c r="H184" s="123"/>
      <c r="I184" s="123"/>
      <c r="J184" s="122"/>
      <c r="K184" s="122"/>
      <c r="L184" s="122"/>
      <c r="M184" s="123"/>
      <c r="N184" s="123"/>
      <c r="O184" s="123"/>
      <c r="P184" s="123"/>
      <c r="Q184" s="123"/>
    </row>
    <row r="185" spans="1:17" ht="12.75">
      <c r="A185" s="123"/>
      <c r="B185" s="123"/>
      <c r="C185" s="123"/>
      <c r="D185" s="123"/>
      <c r="E185" s="123"/>
      <c r="F185" s="123"/>
      <c r="G185" s="123"/>
      <c r="H185" s="123"/>
      <c r="I185" s="123"/>
      <c r="J185" s="122"/>
      <c r="K185" s="122"/>
      <c r="L185" s="122"/>
      <c r="M185" s="123"/>
      <c r="N185" s="123"/>
      <c r="O185" s="123"/>
      <c r="P185" s="123"/>
      <c r="Q185" s="123"/>
    </row>
    <row r="186" spans="1:17" ht="12.75">
      <c r="A186" s="123"/>
      <c r="B186" s="123"/>
      <c r="C186" s="123"/>
      <c r="D186" s="123"/>
      <c r="E186" s="123"/>
      <c r="F186" s="123"/>
      <c r="G186" s="123"/>
      <c r="H186" s="123"/>
      <c r="I186" s="123"/>
      <c r="J186" s="122"/>
      <c r="K186" s="122"/>
      <c r="L186" s="122"/>
      <c r="M186" s="123"/>
      <c r="N186" s="123"/>
      <c r="O186" s="123"/>
      <c r="P186" s="123"/>
      <c r="Q186" s="123"/>
    </row>
    <row r="187" spans="1:17" ht="12.75">
      <c r="A187" s="123"/>
      <c r="B187" s="123"/>
      <c r="C187" s="123"/>
      <c r="D187" s="123"/>
      <c r="E187" s="123"/>
      <c r="F187" s="123"/>
      <c r="G187" s="123"/>
      <c r="H187" s="123"/>
      <c r="I187" s="123"/>
      <c r="J187" s="122"/>
      <c r="K187" s="122"/>
      <c r="L187" s="122"/>
      <c r="M187" s="123"/>
      <c r="N187" s="123"/>
      <c r="O187" s="123"/>
      <c r="P187" s="123"/>
      <c r="Q187" s="123"/>
    </row>
    <row r="188" spans="1:17" ht="12.75">
      <c r="A188" s="123"/>
      <c r="B188" s="123"/>
      <c r="C188" s="123"/>
      <c r="D188" s="123"/>
      <c r="E188" s="123"/>
      <c r="F188" s="123"/>
      <c r="G188" s="123"/>
      <c r="H188" s="123"/>
      <c r="I188" s="123"/>
      <c r="J188" s="122"/>
      <c r="K188" s="122"/>
      <c r="L188" s="122"/>
      <c r="M188" s="123"/>
      <c r="N188" s="123"/>
      <c r="O188" s="123"/>
      <c r="P188" s="123"/>
      <c r="Q188" s="123"/>
    </row>
    <row r="189" spans="1:17" ht="12.75">
      <c r="A189" s="123"/>
      <c r="B189" s="123"/>
      <c r="C189" s="123"/>
      <c r="D189" s="123"/>
      <c r="E189" s="123"/>
      <c r="F189" s="123"/>
      <c r="G189" s="123"/>
      <c r="H189" s="123"/>
      <c r="I189" s="123"/>
      <c r="J189" s="122"/>
      <c r="K189" s="122"/>
      <c r="L189" s="122"/>
      <c r="M189" s="123"/>
      <c r="N189" s="123"/>
      <c r="O189" s="123"/>
      <c r="P189" s="123"/>
      <c r="Q189" s="123"/>
    </row>
    <row r="190" spans="1:17" ht="12.75">
      <c r="A190" s="123"/>
      <c r="B190" s="123"/>
      <c r="C190" s="123"/>
      <c r="D190" s="123"/>
      <c r="E190" s="123"/>
      <c r="F190" s="123"/>
      <c r="G190" s="123"/>
      <c r="H190" s="123"/>
      <c r="I190" s="123"/>
      <c r="J190" s="122"/>
      <c r="K190" s="122"/>
      <c r="L190" s="122"/>
      <c r="M190" s="123"/>
      <c r="N190" s="123"/>
      <c r="O190" s="123"/>
      <c r="P190" s="123"/>
      <c r="Q190" s="123"/>
    </row>
    <row r="191" spans="1:17" ht="12.75">
      <c r="A191" s="123"/>
      <c r="B191" s="123"/>
      <c r="C191" s="123"/>
      <c r="D191" s="123"/>
      <c r="E191" s="123"/>
      <c r="F191" s="123"/>
      <c r="G191" s="123"/>
      <c r="H191" s="123"/>
      <c r="I191" s="123"/>
      <c r="J191" s="122"/>
      <c r="K191" s="122"/>
      <c r="L191" s="122"/>
      <c r="M191" s="123"/>
      <c r="N191" s="123"/>
      <c r="O191" s="123"/>
      <c r="P191" s="123"/>
      <c r="Q191" s="123"/>
    </row>
    <row r="192" spans="1:17" ht="12.75">
      <c r="A192" s="123"/>
      <c r="B192" s="123"/>
      <c r="C192" s="123"/>
      <c r="D192" s="123"/>
      <c r="E192" s="123"/>
      <c r="F192" s="123"/>
      <c r="G192" s="123"/>
      <c r="H192" s="123"/>
      <c r="I192" s="123"/>
      <c r="J192" s="122"/>
      <c r="K192" s="122"/>
      <c r="L192" s="122"/>
      <c r="M192" s="123"/>
      <c r="N192" s="123"/>
      <c r="O192" s="123"/>
      <c r="P192" s="123"/>
      <c r="Q192" s="123"/>
    </row>
    <row r="193" spans="1:17" ht="12.75">
      <c r="A193" s="123"/>
      <c r="B193" s="123"/>
      <c r="C193" s="123"/>
      <c r="D193" s="123"/>
      <c r="E193" s="123"/>
      <c r="F193" s="123"/>
      <c r="G193" s="123"/>
      <c r="H193" s="123"/>
      <c r="I193" s="123"/>
      <c r="J193" s="122"/>
      <c r="K193" s="122"/>
      <c r="L193" s="122"/>
      <c r="M193" s="123"/>
      <c r="N193" s="123"/>
      <c r="O193" s="123"/>
      <c r="P193" s="123"/>
      <c r="Q193" s="123"/>
    </row>
    <row r="194" spans="1:17" ht="12.75">
      <c r="A194" s="123"/>
      <c r="B194" s="123"/>
      <c r="C194" s="123"/>
      <c r="D194" s="123"/>
      <c r="E194" s="123"/>
      <c r="F194" s="123"/>
      <c r="G194" s="123"/>
      <c r="H194" s="123"/>
      <c r="I194" s="123"/>
      <c r="J194" s="122"/>
      <c r="K194" s="122"/>
      <c r="L194" s="122"/>
      <c r="M194" s="123"/>
      <c r="N194" s="123"/>
      <c r="O194" s="123"/>
      <c r="P194" s="123"/>
      <c r="Q194" s="123"/>
    </row>
  </sheetData>
  <sheetProtection/>
  <printOptions/>
  <pageMargins left="0.5905511811023622" right="0.5905511811023622" top="0.5905511811023622" bottom="0.5905511811023622" header="0" footer="0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2"/>
  <sheetViews>
    <sheetView zoomScaleSheetLayoutView="100" zoomScalePageLayoutView="0" workbookViewId="0" topLeftCell="A1">
      <selection activeCell="O12" sqref="O12"/>
    </sheetView>
  </sheetViews>
  <sheetFormatPr defaultColWidth="15.83203125" defaultRowHeight="13.5" customHeight="1"/>
  <cols>
    <col min="1" max="1" width="4.66015625" style="0" customWidth="1"/>
    <col min="2" max="2" width="10.66015625" style="0" customWidth="1"/>
    <col min="3" max="3" width="8.66015625" style="0" customWidth="1"/>
    <col min="4" max="5" width="20.66015625" style="0" customWidth="1"/>
    <col min="6" max="6" width="4.66015625" style="0" customWidth="1"/>
    <col min="7" max="7" width="32.66015625" style="0" customWidth="1"/>
    <col min="8" max="8" width="15.83203125" style="0" customWidth="1"/>
    <col min="9" max="9" width="4.66015625" style="0" customWidth="1"/>
    <col min="10" max="16" width="8.66015625" style="0" customWidth="1"/>
    <col min="17" max="17" width="10.66015625" style="0" customWidth="1"/>
    <col min="18" max="18" width="8.66015625" style="0" customWidth="1"/>
    <col min="19" max="19" width="10.66015625" style="0" customWidth="1"/>
    <col min="20" max="20" width="30.66015625" style="0" customWidth="1"/>
    <col min="21" max="21" width="4.66015625" style="0" customWidth="1"/>
  </cols>
  <sheetData>
    <row r="1" spans="1:21" ht="15" customHeight="1">
      <c r="A1" s="29"/>
      <c r="B1" s="23" t="s">
        <v>33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</row>
    <row r="2" spans="1:21" ht="26.25">
      <c r="A2" s="29"/>
      <c r="B2" s="29"/>
      <c r="C2" s="29"/>
      <c r="D2" s="29"/>
      <c r="E2" s="29"/>
      <c r="F2" s="29"/>
      <c r="G2" s="29"/>
      <c r="H2" s="29"/>
      <c r="I2" s="29"/>
      <c r="J2" s="24" t="s">
        <v>34</v>
      </c>
      <c r="K2" s="25" t="s">
        <v>35</v>
      </c>
      <c r="L2" s="25" t="s">
        <v>36</v>
      </c>
      <c r="M2" s="25" t="s">
        <v>37</v>
      </c>
      <c r="N2" s="25" t="s">
        <v>38</v>
      </c>
      <c r="O2" s="25" t="s">
        <v>39</v>
      </c>
      <c r="P2" s="26"/>
      <c r="Q2" s="29"/>
      <c r="R2" s="29"/>
      <c r="S2" s="27" t="s">
        <v>40</v>
      </c>
      <c r="T2" s="28"/>
      <c r="U2" s="29"/>
    </row>
    <row r="3" spans="1:21" ht="15" customHeight="1">
      <c r="A3" s="29" t="s">
        <v>41</v>
      </c>
      <c r="B3" s="29"/>
      <c r="C3" s="30" t="s">
        <v>42</v>
      </c>
      <c r="D3" s="29"/>
      <c r="E3" s="29"/>
      <c r="F3" s="29"/>
      <c r="G3" s="31" t="s">
        <v>43</v>
      </c>
      <c r="H3" s="29" t="s">
        <v>44</v>
      </c>
      <c r="I3" s="29"/>
      <c r="J3" s="32"/>
      <c r="K3" s="33"/>
      <c r="L3" s="33"/>
      <c r="M3" s="33"/>
      <c r="N3" s="33"/>
      <c r="O3" s="33"/>
      <c r="P3" s="26"/>
      <c r="Q3" s="29"/>
      <c r="R3" s="29"/>
      <c r="S3" s="27" t="s">
        <v>45</v>
      </c>
      <c r="T3" s="34" t="s">
        <v>46</v>
      </c>
      <c r="U3" s="35" t="s">
        <v>47</v>
      </c>
    </row>
    <row r="4" spans="1:21" ht="16.5">
      <c r="A4" s="36"/>
      <c r="B4" s="36"/>
      <c r="C4" s="36"/>
      <c r="D4" s="36"/>
      <c r="E4" s="36"/>
      <c r="F4" s="29"/>
      <c r="G4" s="36"/>
      <c r="H4" s="36"/>
      <c r="I4" s="29"/>
      <c r="J4" s="24" t="s">
        <v>48</v>
      </c>
      <c r="K4" s="25" t="s">
        <v>49</v>
      </c>
      <c r="L4" s="25" t="s">
        <v>50</v>
      </c>
      <c r="M4" s="25" t="s">
        <v>51</v>
      </c>
      <c r="N4" s="25" t="s">
        <v>52</v>
      </c>
      <c r="O4" s="25" t="s">
        <v>53</v>
      </c>
      <c r="P4" s="26"/>
      <c r="Q4" s="29"/>
      <c r="R4" s="29"/>
      <c r="S4" s="36"/>
      <c r="T4" s="37"/>
      <c r="U4" s="36"/>
    </row>
    <row r="5" spans="1:21" ht="15" customHeight="1">
      <c r="A5" s="29"/>
      <c r="B5" s="29"/>
      <c r="C5" s="29" t="s">
        <v>54</v>
      </c>
      <c r="D5" s="29"/>
      <c r="E5" s="29"/>
      <c r="F5" s="29"/>
      <c r="G5" s="38" t="s">
        <v>55</v>
      </c>
      <c r="H5" s="29"/>
      <c r="I5" s="29"/>
      <c r="J5" s="39" t="s">
        <v>56</v>
      </c>
      <c r="K5" s="40" t="s">
        <v>57</v>
      </c>
      <c r="L5" s="40" t="s">
        <v>58</v>
      </c>
      <c r="M5" s="40" t="s">
        <v>59</v>
      </c>
      <c r="N5" s="41" t="s">
        <v>60</v>
      </c>
      <c r="O5" s="40" t="s">
        <v>53</v>
      </c>
      <c r="P5" s="26"/>
      <c r="Q5" s="29"/>
      <c r="R5" s="29"/>
      <c r="S5" s="27" t="s">
        <v>61</v>
      </c>
      <c r="T5" s="34" t="s">
        <v>62</v>
      </c>
      <c r="U5" s="35" t="s">
        <v>47</v>
      </c>
    </row>
    <row r="6" spans="1:21" ht="16.5">
      <c r="A6" s="29"/>
      <c r="B6" s="29"/>
      <c r="C6" s="29" t="s">
        <v>32</v>
      </c>
      <c r="D6" s="29"/>
      <c r="E6" s="29"/>
      <c r="F6" s="29"/>
      <c r="G6" s="29"/>
      <c r="H6" s="29"/>
      <c r="I6" s="29"/>
      <c r="J6" s="39" t="s">
        <v>63</v>
      </c>
      <c r="K6" s="40" t="s">
        <v>57</v>
      </c>
      <c r="L6" s="40" t="s">
        <v>64</v>
      </c>
      <c r="M6" s="40" t="s">
        <v>59</v>
      </c>
      <c r="N6" s="41" t="s">
        <v>65</v>
      </c>
      <c r="O6" s="40" t="s">
        <v>53</v>
      </c>
      <c r="P6" s="26"/>
      <c r="Q6" s="29"/>
      <c r="R6" s="29"/>
      <c r="S6" s="36"/>
      <c r="T6" s="37"/>
      <c r="U6" s="36"/>
    </row>
    <row r="7" spans="1:21" ht="15" customHeight="1">
      <c r="A7" s="29"/>
      <c r="B7" s="29"/>
      <c r="C7" s="29"/>
      <c r="D7" s="29"/>
      <c r="E7" s="29"/>
      <c r="F7" s="29"/>
      <c r="G7" s="38" t="s">
        <v>66</v>
      </c>
      <c r="H7" s="29"/>
      <c r="I7" s="29"/>
      <c r="J7" s="39" t="s">
        <v>67</v>
      </c>
      <c r="K7" s="40" t="s">
        <v>57</v>
      </c>
      <c r="L7" s="40" t="s">
        <v>68</v>
      </c>
      <c r="M7" s="40" t="s">
        <v>59</v>
      </c>
      <c r="N7" s="41" t="s">
        <v>69</v>
      </c>
      <c r="O7" s="40" t="s">
        <v>53</v>
      </c>
      <c r="P7" s="26"/>
      <c r="Q7" s="29"/>
      <c r="R7" s="29"/>
      <c r="S7" s="29" t="s">
        <v>70</v>
      </c>
      <c r="T7" s="34" t="s">
        <v>71</v>
      </c>
      <c r="U7" s="35" t="s">
        <v>47</v>
      </c>
    </row>
    <row r="8" spans="1:21" ht="16.5">
      <c r="A8" s="29"/>
      <c r="B8" s="29"/>
      <c r="C8" s="29"/>
      <c r="D8" s="29"/>
      <c r="E8" s="29"/>
      <c r="F8" s="29"/>
      <c r="G8" s="29"/>
      <c r="H8" s="29"/>
      <c r="I8" s="29"/>
      <c r="J8" s="39" t="s">
        <v>72</v>
      </c>
      <c r="K8" s="40" t="s">
        <v>57</v>
      </c>
      <c r="L8" s="40" t="s">
        <v>58</v>
      </c>
      <c r="M8" s="40" t="s">
        <v>51</v>
      </c>
      <c r="N8" s="41" t="s">
        <v>73</v>
      </c>
      <c r="O8" s="40" t="s">
        <v>53</v>
      </c>
      <c r="P8" s="26"/>
      <c r="Q8" s="29"/>
      <c r="R8" s="29"/>
      <c r="S8" s="36"/>
      <c r="T8" s="37"/>
      <c r="U8" s="36"/>
    </row>
    <row r="9" spans="1:21" ht="25.5">
      <c r="A9" s="29"/>
      <c r="B9" s="29"/>
      <c r="C9" s="29"/>
      <c r="D9" s="29"/>
      <c r="E9" s="29"/>
      <c r="F9" s="29"/>
      <c r="G9" s="38" t="s">
        <v>66</v>
      </c>
      <c r="H9" s="29"/>
      <c r="I9" s="29"/>
      <c r="J9" s="39" t="s">
        <v>74</v>
      </c>
      <c r="K9" s="40" t="s">
        <v>57</v>
      </c>
      <c r="L9" s="40" t="s">
        <v>68</v>
      </c>
      <c r="M9" s="40" t="s">
        <v>59</v>
      </c>
      <c r="N9" s="41" t="s">
        <v>75</v>
      </c>
      <c r="O9" s="40" t="s">
        <v>53</v>
      </c>
      <c r="P9" s="26"/>
      <c r="Q9" s="29"/>
      <c r="R9" s="29"/>
      <c r="S9" s="27" t="s">
        <v>76</v>
      </c>
      <c r="T9" s="42" t="s">
        <v>77</v>
      </c>
      <c r="U9" s="35" t="s">
        <v>47</v>
      </c>
    </row>
    <row r="10" spans="1:21" ht="12.75">
      <c r="A10" s="29"/>
      <c r="B10" s="29"/>
      <c r="C10" s="29"/>
      <c r="D10" s="29"/>
      <c r="E10" s="29"/>
      <c r="F10" s="29"/>
      <c r="G10" s="29"/>
      <c r="H10" s="29"/>
      <c r="I10" s="29"/>
      <c r="J10" s="39" t="s">
        <v>78</v>
      </c>
      <c r="K10" s="40" t="s">
        <v>79</v>
      </c>
      <c r="L10" s="40" t="s">
        <v>80</v>
      </c>
      <c r="M10" s="40" t="s">
        <v>59</v>
      </c>
      <c r="N10" s="41" t="s">
        <v>81</v>
      </c>
      <c r="O10" s="40" t="s">
        <v>53</v>
      </c>
      <c r="P10" s="26"/>
      <c r="Q10" s="29"/>
      <c r="R10" s="29"/>
      <c r="S10" s="36"/>
      <c r="T10" s="36"/>
      <c r="U10" s="36"/>
    </row>
    <row r="11" spans="1:21" ht="12.75">
      <c r="A11" s="29"/>
      <c r="B11" s="29"/>
      <c r="C11" s="29"/>
      <c r="D11" s="29"/>
      <c r="E11" s="29"/>
      <c r="F11" s="29"/>
      <c r="G11" s="29"/>
      <c r="H11" s="29"/>
      <c r="I11" s="29"/>
      <c r="J11" s="39" t="s">
        <v>82</v>
      </c>
      <c r="K11" s="40" t="s">
        <v>79</v>
      </c>
      <c r="L11" s="40" t="s">
        <v>80</v>
      </c>
      <c r="M11" s="40" t="s">
        <v>59</v>
      </c>
      <c r="N11" s="41" t="s">
        <v>83</v>
      </c>
      <c r="O11" s="40" t="s">
        <v>53</v>
      </c>
      <c r="P11" s="26"/>
      <c r="Q11" s="29"/>
      <c r="R11" s="29"/>
      <c r="S11" s="29"/>
      <c r="T11" s="29"/>
      <c r="U11" s="29"/>
    </row>
    <row r="12" spans="1:21" ht="13.5" customHeight="1">
      <c r="A12" s="29"/>
      <c r="B12" s="29"/>
      <c r="C12" s="29"/>
      <c r="D12" s="29"/>
      <c r="E12" s="29"/>
      <c r="F12" s="29"/>
      <c r="G12" s="29"/>
      <c r="H12" s="29"/>
      <c r="I12" s="29"/>
      <c r="J12" s="43"/>
      <c r="K12" s="43"/>
      <c r="L12" s="43"/>
      <c r="M12" s="43"/>
      <c r="N12" s="43"/>
      <c r="O12" s="43"/>
      <c r="P12" s="29"/>
      <c r="Q12" s="29"/>
      <c r="R12" s="29"/>
      <c r="S12" s="29"/>
      <c r="T12" s="29"/>
      <c r="U12" s="29"/>
    </row>
  </sheetData>
  <sheetProtection/>
  <printOptions/>
  <pageMargins left="0.39370078740157477" right="0.39370078740157477" top="0.5905511811023622" bottom="0.7480314960629921" header="0.5905511811023622" footer="0.905511811023622"/>
  <pageSetup horizontalDpi="300" verticalDpi="300" orientation="landscape" paperSize="1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5"/>
  <sheetViews>
    <sheetView zoomScaleSheetLayoutView="100" zoomScalePageLayoutView="0" workbookViewId="0" topLeftCell="A1">
      <selection activeCell="N6" sqref="N6"/>
    </sheetView>
  </sheetViews>
  <sheetFormatPr defaultColWidth="15.83203125" defaultRowHeight="13.5" customHeight="1"/>
  <cols>
    <col min="1" max="1" width="2.83203125" style="0" customWidth="1"/>
    <col min="2" max="2" width="6" style="0" customWidth="1"/>
    <col min="3" max="3" width="13.83203125" style="0" customWidth="1"/>
    <col min="4" max="4" width="5.83203125" style="44" customWidth="1"/>
    <col min="5" max="5" width="18.83203125" style="0" customWidth="1"/>
    <col min="6" max="6" width="3.83203125" style="44" customWidth="1"/>
    <col min="7" max="7" width="5" style="44" customWidth="1"/>
    <col min="8" max="8" width="6.83203125" style="45" customWidth="1"/>
    <col min="9" max="9" width="7" style="46" customWidth="1"/>
    <col min="10" max="10" width="5.83203125" style="0" customWidth="1"/>
    <col min="11" max="11" width="3.83203125" style="0" customWidth="1"/>
    <col min="12" max="12" width="5" style="0" customWidth="1"/>
    <col min="13" max="13" width="6.83203125" style="47" customWidth="1"/>
    <col min="14" max="14" width="7" style="46" customWidth="1"/>
    <col min="15" max="15" width="5.83203125" style="0" customWidth="1"/>
    <col min="16" max="16" width="6.83203125" style="0" customWidth="1"/>
    <col min="17" max="17" width="5.83203125" style="0" customWidth="1"/>
  </cols>
  <sheetData>
    <row r="1" spans="1:18" ht="21" customHeight="1">
      <c r="A1" s="61"/>
      <c r="B1" s="48" t="s">
        <v>84</v>
      </c>
      <c r="C1" s="49"/>
      <c r="D1" s="49"/>
      <c r="E1" s="50"/>
      <c r="F1" s="49"/>
      <c r="G1" s="49"/>
      <c r="H1" s="50"/>
      <c r="I1" s="51"/>
      <c r="J1" s="50"/>
      <c r="K1" s="50"/>
      <c r="L1" s="50"/>
      <c r="M1" s="50"/>
      <c r="N1" s="52"/>
      <c r="O1" s="61"/>
      <c r="P1" s="61"/>
      <c r="Q1" s="61"/>
      <c r="R1" s="61"/>
    </row>
    <row r="2" spans="1:18" ht="12">
      <c r="A2" s="61"/>
      <c r="B2" s="50"/>
      <c r="C2" s="49"/>
      <c r="D2" s="49"/>
      <c r="E2" s="50"/>
      <c r="F2" s="49"/>
      <c r="G2" s="49"/>
      <c r="H2" s="50"/>
      <c r="I2" s="51"/>
      <c r="J2" s="50"/>
      <c r="K2" s="50"/>
      <c r="L2" s="50"/>
      <c r="M2" s="50"/>
      <c r="O2" s="61"/>
      <c r="P2" s="61"/>
      <c r="Q2" s="53" t="s">
        <v>85</v>
      </c>
      <c r="R2" s="61"/>
    </row>
    <row r="3" spans="1:18" ht="11.25" customHeight="1">
      <c r="A3" s="61"/>
      <c r="B3" s="54"/>
      <c r="C3" s="55"/>
      <c r="D3" s="55"/>
      <c r="E3" s="55"/>
      <c r="F3" s="56"/>
      <c r="G3" s="50"/>
      <c r="H3" s="49" t="s">
        <v>86</v>
      </c>
      <c r="I3" s="57"/>
      <c r="J3" s="49"/>
      <c r="K3" s="55"/>
      <c r="L3" s="49"/>
      <c r="M3" s="49" t="s">
        <v>87</v>
      </c>
      <c r="N3" s="57"/>
      <c r="O3" s="49"/>
      <c r="P3" s="55"/>
      <c r="Q3" s="55"/>
      <c r="R3" s="58"/>
    </row>
    <row r="4" spans="1:18" ht="11.25" customHeight="1">
      <c r="A4" s="61"/>
      <c r="B4" s="58" t="s">
        <v>88</v>
      </c>
      <c r="C4" s="59" t="s">
        <v>89</v>
      </c>
      <c r="D4" s="59" t="s">
        <v>90</v>
      </c>
      <c r="E4" s="59" t="s">
        <v>91</v>
      </c>
      <c r="F4" s="59"/>
      <c r="H4" s="44"/>
      <c r="I4" s="60"/>
      <c r="J4" s="44"/>
      <c r="K4" s="59"/>
      <c r="L4" s="44"/>
      <c r="M4" s="44"/>
      <c r="N4" s="60"/>
      <c r="O4" s="44"/>
      <c r="P4" s="59" t="s">
        <v>92</v>
      </c>
      <c r="Q4" s="59"/>
      <c r="R4" s="58"/>
    </row>
    <row r="5" spans="1:18" ht="11.25" customHeight="1">
      <c r="A5" s="61"/>
      <c r="B5" s="58"/>
      <c r="C5" s="59"/>
      <c r="D5" s="59"/>
      <c r="E5" s="59"/>
      <c r="F5" s="59" t="s">
        <v>93</v>
      </c>
      <c r="G5" s="44" t="s">
        <v>94</v>
      </c>
      <c r="H5" s="44" t="s">
        <v>95</v>
      </c>
      <c r="I5" s="60" t="s">
        <v>96</v>
      </c>
      <c r="J5" s="44" t="s">
        <v>97</v>
      </c>
      <c r="K5" s="59" t="s">
        <v>93</v>
      </c>
      <c r="L5" s="44" t="s">
        <v>94</v>
      </c>
      <c r="M5" s="44" t="s">
        <v>95</v>
      </c>
      <c r="N5" s="60" t="s">
        <v>96</v>
      </c>
      <c r="O5" s="44" t="s">
        <v>97</v>
      </c>
      <c r="P5" s="59" t="s">
        <v>97</v>
      </c>
      <c r="Q5" s="59" t="s">
        <v>98</v>
      </c>
      <c r="R5" s="58"/>
    </row>
    <row r="6" spans="1:18" ht="12">
      <c r="A6" s="61">
        <v>1</v>
      </c>
      <c r="B6" s="62">
        <v>359</v>
      </c>
      <c r="C6" s="63" t="s">
        <v>99</v>
      </c>
      <c r="D6" s="63">
        <v>2</v>
      </c>
      <c r="E6" s="64" t="s">
        <v>100</v>
      </c>
      <c r="F6" s="63">
        <v>4</v>
      </c>
      <c r="G6" s="65">
        <v>8</v>
      </c>
      <c r="H6" s="66">
        <v>11.8</v>
      </c>
      <c r="I6" s="67">
        <v>0.7</v>
      </c>
      <c r="J6" s="68">
        <v>642</v>
      </c>
      <c r="K6" s="63">
        <v>2</v>
      </c>
      <c r="L6" s="65">
        <v>4</v>
      </c>
      <c r="M6" s="66">
        <v>23.96</v>
      </c>
      <c r="N6" s="67">
        <v>1.8</v>
      </c>
      <c r="O6" s="68">
        <v>695</v>
      </c>
      <c r="P6" s="68">
        <f aca="true" t="shared" si="0" ref="P6:P35">IF(H6="","",J6+O6)</f>
        <v>1337</v>
      </c>
      <c r="Q6" s="68">
        <f aca="true" t="shared" si="1" ref="Q6:Q43">IF(P6="DNS","",RANK(P6,$P$6:$P$41))</f>
        <v>1</v>
      </c>
      <c r="R6" s="69"/>
    </row>
    <row r="7" spans="1:18" ht="12">
      <c r="A7" s="61">
        <v>2</v>
      </c>
      <c r="B7" s="62">
        <v>1921</v>
      </c>
      <c r="C7" s="63" t="s">
        <v>101</v>
      </c>
      <c r="D7" s="63">
        <v>2</v>
      </c>
      <c r="E7" s="64" t="s">
        <v>102</v>
      </c>
      <c r="F7" s="63">
        <v>1</v>
      </c>
      <c r="G7" s="65">
        <v>2</v>
      </c>
      <c r="H7" s="66">
        <v>12.2</v>
      </c>
      <c r="I7" s="67">
        <v>0.9</v>
      </c>
      <c r="J7" s="68">
        <v>540</v>
      </c>
      <c r="K7" s="63">
        <v>3</v>
      </c>
      <c r="L7" s="65">
        <v>5</v>
      </c>
      <c r="M7" s="66">
        <v>24.57</v>
      </c>
      <c r="N7" s="67">
        <v>2.3</v>
      </c>
      <c r="O7" s="68">
        <v>626</v>
      </c>
      <c r="P7" s="64">
        <f t="shared" si="0"/>
        <v>1166</v>
      </c>
      <c r="Q7" s="64">
        <f t="shared" si="1"/>
        <v>2</v>
      </c>
      <c r="R7" s="69"/>
    </row>
    <row r="8" spans="1:18" ht="12">
      <c r="A8" s="61">
        <v>3</v>
      </c>
      <c r="B8" s="62">
        <v>105</v>
      </c>
      <c r="C8" s="63" t="s">
        <v>103</v>
      </c>
      <c r="D8" s="63">
        <v>2</v>
      </c>
      <c r="E8" s="64" t="s">
        <v>104</v>
      </c>
      <c r="F8" s="63">
        <v>4</v>
      </c>
      <c r="G8" s="65">
        <v>3</v>
      </c>
      <c r="H8" s="66">
        <v>12.85</v>
      </c>
      <c r="I8" s="67">
        <v>0.7</v>
      </c>
      <c r="J8" s="68">
        <v>392</v>
      </c>
      <c r="K8" s="63">
        <v>1</v>
      </c>
      <c r="L8" s="65">
        <v>7</v>
      </c>
      <c r="M8" s="66">
        <v>26.04</v>
      </c>
      <c r="N8" s="67">
        <v>1.5</v>
      </c>
      <c r="O8" s="68">
        <v>476</v>
      </c>
      <c r="P8" s="64">
        <f t="shared" si="0"/>
        <v>868</v>
      </c>
      <c r="Q8" s="64">
        <f t="shared" si="1"/>
        <v>3</v>
      </c>
      <c r="R8" s="69"/>
    </row>
    <row r="9" spans="1:18" ht="12">
      <c r="A9" s="61">
        <v>4</v>
      </c>
      <c r="B9" s="62">
        <v>77</v>
      </c>
      <c r="C9" s="63" t="s">
        <v>105</v>
      </c>
      <c r="D9" s="63">
        <v>2</v>
      </c>
      <c r="E9" s="64" t="s">
        <v>106</v>
      </c>
      <c r="F9" s="63">
        <v>5</v>
      </c>
      <c r="G9" s="65">
        <v>3</v>
      </c>
      <c r="H9" s="66">
        <v>12.81</v>
      </c>
      <c r="I9" s="67">
        <v>0.6</v>
      </c>
      <c r="J9" s="68">
        <v>400</v>
      </c>
      <c r="K9" s="63">
        <v>2</v>
      </c>
      <c r="L9" s="65">
        <v>6</v>
      </c>
      <c r="M9" s="66">
        <v>26.27</v>
      </c>
      <c r="N9" s="67">
        <v>1.8</v>
      </c>
      <c r="O9" s="68">
        <v>454</v>
      </c>
      <c r="P9" s="64">
        <f t="shared" si="0"/>
        <v>854</v>
      </c>
      <c r="Q9" s="64">
        <f t="shared" si="1"/>
        <v>4</v>
      </c>
      <c r="R9" s="69"/>
    </row>
    <row r="10" spans="1:18" ht="12">
      <c r="A10" s="61">
        <v>5</v>
      </c>
      <c r="B10" s="62">
        <v>79</v>
      </c>
      <c r="C10" s="63" t="s">
        <v>107</v>
      </c>
      <c r="D10" s="63">
        <v>2</v>
      </c>
      <c r="E10" s="64" t="s">
        <v>106</v>
      </c>
      <c r="F10" s="63">
        <v>1</v>
      </c>
      <c r="G10" s="65">
        <v>8</v>
      </c>
      <c r="H10" s="66">
        <v>12.98</v>
      </c>
      <c r="I10" s="67">
        <v>0.9</v>
      </c>
      <c r="J10" s="68">
        <v>365</v>
      </c>
      <c r="K10" s="63">
        <v>4</v>
      </c>
      <c r="L10" s="65">
        <v>4</v>
      </c>
      <c r="M10" s="66">
        <v>26.34</v>
      </c>
      <c r="N10" s="67">
        <v>1.7</v>
      </c>
      <c r="O10" s="68">
        <v>447</v>
      </c>
      <c r="P10" s="64">
        <f t="shared" si="0"/>
        <v>812</v>
      </c>
      <c r="Q10" s="64">
        <f t="shared" si="1"/>
        <v>5</v>
      </c>
      <c r="R10" s="69"/>
    </row>
    <row r="11" spans="1:18" ht="12">
      <c r="A11" s="61">
        <v>6</v>
      </c>
      <c r="B11" s="62">
        <v>101</v>
      </c>
      <c r="C11" s="63" t="s">
        <v>108</v>
      </c>
      <c r="D11" s="63">
        <v>2</v>
      </c>
      <c r="E11" s="64" t="s">
        <v>104</v>
      </c>
      <c r="F11" s="63">
        <v>1</v>
      </c>
      <c r="G11" s="65">
        <v>6</v>
      </c>
      <c r="H11" s="66">
        <v>13.51</v>
      </c>
      <c r="I11" s="67">
        <v>0.9</v>
      </c>
      <c r="J11" s="68">
        <v>266</v>
      </c>
      <c r="K11" s="63">
        <v>4</v>
      </c>
      <c r="L11" s="65">
        <v>2</v>
      </c>
      <c r="M11" s="66">
        <v>25.65</v>
      </c>
      <c r="N11" s="67">
        <v>1.7</v>
      </c>
      <c r="O11" s="68">
        <v>514</v>
      </c>
      <c r="P11" s="64">
        <f t="shared" si="0"/>
        <v>780</v>
      </c>
      <c r="Q11" s="64">
        <f t="shared" si="1"/>
        <v>6</v>
      </c>
      <c r="R11" s="69"/>
    </row>
    <row r="12" spans="1:18" ht="12">
      <c r="A12" s="61">
        <v>7</v>
      </c>
      <c r="B12" s="62">
        <v>123</v>
      </c>
      <c r="C12" s="63" t="s">
        <v>109</v>
      </c>
      <c r="D12" s="63">
        <v>1</v>
      </c>
      <c r="E12" s="64" t="s">
        <v>104</v>
      </c>
      <c r="F12" s="63">
        <v>4</v>
      </c>
      <c r="G12" s="65">
        <v>5</v>
      </c>
      <c r="H12" s="66">
        <v>13.05</v>
      </c>
      <c r="I12" s="67">
        <v>0.7</v>
      </c>
      <c r="J12" s="68">
        <v>351</v>
      </c>
      <c r="K12" s="63">
        <v>2</v>
      </c>
      <c r="L12" s="65">
        <v>1</v>
      </c>
      <c r="M12" s="66">
        <v>26.55</v>
      </c>
      <c r="N12" s="67">
        <v>1.8</v>
      </c>
      <c r="O12" s="68">
        <v>428</v>
      </c>
      <c r="P12" s="64">
        <f t="shared" si="0"/>
        <v>779</v>
      </c>
      <c r="Q12" s="64">
        <f t="shared" si="1"/>
        <v>7</v>
      </c>
      <c r="R12" s="69"/>
    </row>
    <row r="13" spans="1:18" ht="12">
      <c r="A13" s="61">
        <v>8</v>
      </c>
      <c r="B13" s="62">
        <v>773</v>
      </c>
      <c r="C13" s="63" t="s">
        <v>110</v>
      </c>
      <c r="D13" s="63">
        <v>2</v>
      </c>
      <c r="E13" s="64" t="s">
        <v>111</v>
      </c>
      <c r="F13" s="63">
        <v>3</v>
      </c>
      <c r="G13" s="65">
        <v>6</v>
      </c>
      <c r="H13" s="66">
        <v>13.11</v>
      </c>
      <c r="I13" s="67">
        <v>0.7</v>
      </c>
      <c r="J13" s="68">
        <v>339</v>
      </c>
      <c r="K13" s="63">
        <v>1</v>
      </c>
      <c r="L13" s="65">
        <v>3</v>
      </c>
      <c r="M13" s="66">
        <v>26.75</v>
      </c>
      <c r="N13" s="67">
        <v>1.5</v>
      </c>
      <c r="O13" s="68">
        <v>410</v>
      </c>
      <c r="P13" s="64">
        <f t="shared" si="0"/>
        <v>749</v>
      </c>
      <c r="Q13" s="64">
        <f t="shared" si="1"/>
        <v>8</v>
      </c>
      <c r="R13" s="69"/>
    </row>
    <row r="14" spans="1:18" ht="12">
      <c r="A14" s="61"/>
      <c r="B14" s="62">
        <v>355</v>
      </c>
      <c r="C14" s="63" t="s">
        <v>112</v>
      </c>
      <c r="D14" s="63">
        <v>2</v>
      </c>
      <c r="E14" s="64" t="s">
        <v>100</v>
      </c>
      <c r="F14" s="63">
        <v>2</v>
      </c>
      <c r="G14" s="65">
        <v>5</v>
      </c>
      <c r="H14" s="66">
        <v>13.1</v>
      </c>
      <c r="I14" s="67">
        <v>-0.4</v>
      </c>
      <c r="J14" s="68">
        <v>341</v>
      </c>
      <c r="K14" s="63">
        <v>5</v>
      </c>
      <c r="L14" s="65">
        <v>2</v>
      </c>
      <c r="M14" s="66">
        <v>27.21</v>
      </c>
      <c r="N14" s="67">
        <v>1.6</v>
      </c>
      <c r="O14" s="68">
        <v>370</v>
      </c>
      <c r="P14" s="64">
        <f t="shared" si="0"/>
        <v>711</v>
      </c>
      <c r="Q14" s="64">
        <f t="shared" si="1"/>
        <v>9</v>
      </c>
      <c r="R14" s="69"/>
    </row>
    <row r="15" spans="1:18" ht="12">
      <c r="A15" s="61"/>
      <c r="B15" s="62">
        <v>85</v>
      </c>
      <c r="C15" s="63" t="s">
        <v>113</v>
      </c>
      <c r="D15" s="63">
        <v>1</v>
      </c>
      <c r="E15" s="64" t="s">
        <v>106</v>
      </c>
      <c r="F15" s="63">
        <v>1</v>
      </c>
      <c r="G15" s="65">
        <v>5</v>
      </c>
      <c r="H15" s="66">
        <v>13.19</v>
      </c>
      <c r="I15" s="67">
        <v>0.9</v>
      </c>
      <c r="J15" s="68">
        <v>324</v>
      </c>
      <c r="K15" s="63">
        <v>3</v>
      </c>
      <c r="L15" s="65">
        <v>8</v>
      </c>
      <c r="M15" s="66">
        <v>27.62</v>
      </c>
      <c r="N15" s="67">
        <v>2.3</v>
      </c>
      <c r="O15" s="68">
        <v>337</v>
      </c>
      <c r="P15" s="68">
        <f t="shared" si="0"/>
        <v>661</v>
      </c>
      <c r="Q15" s="68">
        <f t="shared" si="1"/>
        <v>10</v>
      </c>
      <c r="R15" s="69"/>
    </row>
    <row r="16" spans="1:18" ht="12">
      <c r="A16" s="61"/>
      <c r="B16" s="62">
        <v>244</v>
      </c>
      <c r="C16" s="63" t="s">
        <v>114</v>
      </c>
      <c r="D16" s="63">
        <v>1</v>
      </c>
      <c r="E16" s="64" t="s">
        <v>115</v>
      </c>
      <c r="F16" s="63">
        <v>4</v>
      </c>
      <c r="G16" s="65">
        <v>6</v>
      </c>
      <c r="H16" s="66">
        <v>13.47</v>
      </c>
      <c r="I16" s="67">
        <v>0.7</v>
      </c>
      <c r="J16" s="68">
        <v>273</v>
      </c>
      <c r="K16" s="63">
        <v>2</v>
      </c>
      <c r="L16" s="65">
        <v>2</v>
      </c>
      <c r="M16" s="66">
        <v>27.57</v>
      </c>
      <c r="N16" s="67">
        <v>1.8</v>
      </c>
      <c r="O16" s="68">
        <v>341</v>
      </c>
      <c r="P16" s="68">
        <f t="shared" si="0"/>
        <v>614</v>
      </c>
      <c r="Q16" s="68">
        <f t="shared" si="1"/>
        <v>11</v>
      </c>
      <c r="R16" s="69"/>
    </row>
    <row r="17" spans="1:18" ht="12">
      <c r="A17" s="61"/>
      <c r="B17" s="62">
        <v>106</v>
      </c>
      <c r="C17" s="63" t="s">
        <v>116</v>
      </c>
      <c r="D17" s="63">
        <v>2</v>
      </c>
      <c r="E17" s="64" t="s">
        <v>104</v>
      </c>
      <c r="F17" s="63">
        <v>1</v>
      </c>
      <c r="G17" s="65">
        <v>3</v>
      </c>
      <c r="H17" s="66">
        <v>13.44</v>
      </c>
      <c r="I17" s="67">
        <v>0.9</v>
      </c>
      <c r="J17" s="68">
        <v>278</v>
      </c>
      <c r="K17" s="63">
        <v>3</v>
      </c>
      <c r="L17" s="65">
        <v>6</v>
      </c>
      <c r="M17" s="66">
        <v>28.42</v>
      </c>
      <c r="N17" s="67">
        <v>2.3</v>
      </c>
      <c r="O17" s="68">
        <v>276</v>
      </c>
      <c r="P17" s="64">
        <f t="shared" si="0"/>
        <v>554</v>
      </c>
      <c r="Q17" s="64">
        <f t="shared" si="1"/>
        <v>12</v>
      </c>
      <c r="R17" s="69"/>
    </row>
    <row r="18" spans="1:18" ht="12">
      <c r="A18" s="61"/>
      <c r="B18" s="62">
        <v>227</v>
      </c>
      <c r="C18" s="63" t="s">
        <v>117</v>
      </c>
      <c r="D18" s="63">
        <v>1</v>
      </c>
      <c r="E18" s="64" t="s">
        <v>118</v>
      </c>
      <c r="F18" s="63">
        <v>3</v>
      </c>
      <c r="G18" s="65">
        <v>5</v>
      </c>
      <c r="H18" s="66">
        <v>13.8</v>
      </c>
      <c r="I18" s="67">
        <v>0.7</v>
      </c>
      <c r="J18" s="68">
        <v>218</v>
      </c>
      <c r="K18" s="63">
        <v>1</v>
      </c>
      <c r="L18" s="65">
        <v>2</v>
      </c>
      <c r="M18" s="66">
        <v>27.89</v>
      </c>
      <c r="N18" s="67">
        <v>1.5</v>
      </c>
      <c r="O18" s="68">
        <v>315</v>
      </c>
      <c r="P18" s="64">
        <f t="shared" si="0"/>
        <v>533</v>
      </c>
      <c r="Q18" s="64">
        <f t="shared" si="1"/>
        <v>13</v>
      </c>
      <c r="R18" s="69"/>
    </row>
    <row r="19" spans="1:18" ht="12">
      <c r="A19" s="61"/>
      <c r="B19" s="62">
        <v>126</v>
      </c>
      <c r="C19" s="63" t="s">
        <v>119</v>
      </c>
      <c r="D19" s="63">
        <v>1</v>
      </c>
      <c r="E19" s="64" t="s">
        <v>104</v>
      </c>
      <c r="F19" s="63">
        <v>3</v>
      </c>
      <c r="G19" s="65">
        <v>4</v>
      </c>
      <c r="H19" s="66">
        <v>13.65</v>
      </c>
      <c r="I19" s="67">
        <v>0.7</v>
      </c>
      <c r="J19" s="68">
        <v>242</v>
      </c>
      <c r="K19" s="63">
        <v>1</v>
      </c>
      <c r="L19" s="65">
        <v>1</v>
      </c>
      <c r="M19" s="66">
        <v>28.23</v>
      </c>
      <c r="N19" s="67">
        <v>1.5</v>
      </c>
      <c r="O19" s="68">
        <v>289</v>
      </c>
      <c r="P19" s="64">
        <f t="shared" si="0"/>
        <v>531</v>
      </c>
      <c r="Q19" s="64">
        <f t="shared" si="1"/>
        <v>14</v>
      </c>
      <c r="R19" s="69"/>
    </row>
    <row r="20" spans="1:18" ht="12">
      <c r="A20" s="61"/>
      <c r="B20" s="62">
        <v>376</v>
      </c>
      <c r="C20" s="63" t="s">
        <v>120</v>
      </c>
      <c r="D20" s="63">
        <v>1</v>
      </c>
      <c r="E20" s="64" t="s">
        <v>100</v>
      </c>
      <c r="F20" s="63">
        <v>4</v>
      </c>
      <c r="G20" s="65">
        <v>2</v>
      </c>
      <c r="H20" s="66">
        <v>13.68</v>
      </c>
      <c r="I20" s="67">
        <v>0.7</v>
      </c>
      <c r="J20" s="68">
        <v>237</v>
      </c>
      <c r="K20" s="63">
        <v>1</v>
      </c>
      <c r="L20" s="65">
        <v>6</v>
      </c>
      <c r="M20" s="66">
        <v>28.34</v>
      </c>
      <c r="N20" s="67">
        <v>1.5</v>
      </c>
      <c r="O20" s="68">
        <v>281</v>
      </c>
      <c r="P20" s="64">
        <f t="shared" si="0"/>
        <v>518</v>
      </c>
      <c r="Q20" s="64">
        <f t="shared" si="1"/>
        <v>15</v>
      </c>
      <c r="R20" s="69"/>
    </row>
    <row r="21" spans="1:18" ht="12">
      <c r="A21" s="61"/>
      <c r="B21" s="62">
        <v>87</v>
      </c>
      <c r="C21" s="63" t="s">
        <v>121</v>
      </c>
      <c r="D21" s="63">
        <v>1</v>
      </c>
      <c r="E21" s="64" t="s">
        <v>106</v>
      </c>
      <c r="F21" s="63">
        <v>1</v>
      </c>
      <c r="G21" s="65">
        <v>7</v>
      </c>
      <c r="H21" s="66">
        <v>13.62</v>
      </c>
      <c r="I21" s="67">
        <v>0.9</v>
      </c>
      <c r="J21" s="68">
        <v>247</v>
      </c>
      <c r="K21" s="63">
        <v>4</v>
      </c>
      <c r="L21" s="65">
        <v>3</v>
      </c>
      <c r="M21" s="66">
        <v>28.8</v>
      </c>
      <c r="N21" s="67">
        <v>1.7</v>
      </c>
      <c r="O21" s="68">
        <v>248</v>
      </c>
      <c r="P21" s="64">
        <f t="shared" si="0"/>
        <v>495</v>
      </c>
      <c r="Q21" s="64">
        <f t="shared" si="1"/>
        <v>16</v>
      </c>
      <c r="R21" s="69"/>
    </row>
    <row r="22" spans="1:18" ht="12">
      <c r="A22" s="61"/>
      <c r="B22" s="62">
        <v>375</v>
      </c>
      <c r="C22" s="63" t="s">
        <v>122</v>
      </c>
      <c r="D22" s="63">
        <v>1</v>
      </c>
      <c r="E22" s="64" t="s">
        <v>100</v>
      </c>
      <c r="F22" s="63">
        <v>2</v>
      </c>
      <c r="G22" s="65">
        <v>8</v>
      </c>
      <c r="H22" s="66">
        <v>13.92</v>
      </c>
      <c r="I22" s="67">
        <v>-0.4</v>
      </c>
      <c r="J22" s="68">
        <v>200</v>
      </c>
      <c r="K22" s="63">
        <v>5</v>
      </c>
      <c r="L22" s="65">
        <v>5</v>
      </c>
      <c r="M22" s="66">
        <v>28.48</v>
      </c>
      <c r="N22" s="67">
        <v>1.6</v>
      </c>
      <c r="O22" s="68">
        <v>271</v>
      </c>
      <c r="P22" s="64">
        <f t="shared" si="0"/>
        <v>471</v>
      </c>
      <c r="Q22" s="64">
        <f t="shared" si="1"/>
        <v>17</v>
      </c>
      <c r="R22" s="69"/>
    </row>
    <row r="23" spans="1:18" ht="12">
      <c r="A23" s="61"/>
      <c r="B23" s="62">
        <v>229</v>
      </c>
      <c r="C23" s="63" t="s">
        <v>123</v>
      </c>
      <c r="D23" s="63">
        <v>1</v>
      </c>
      <c r="E23" s="64" t="s">
        <v>118</v>
      </c>
      <c r="F23" s="63">
        <v>3</v>
      </c>
      <c r="G23" s="65">
        <v>2</v>
      </c>
      <c r="H23" s="66">
        <v>14.18</v>
      </c>
      <c r="I23" s="67">
        <v>0.7</v>
      </c>
      <c r="J23" s="68">
        <v>163</v>
      </c>
      <c r="K23" s="63">
        <v>5</v>
      </c>
      <c r="L23" s="65">
        <v>7</v>
      </c>
      <c r="M23" s="66">
        <v>28.72</v>
      </c>
      <c r="N23" s="67">
        <v>1.6</v>
      </c>
      <c r="O23" s="68">
        <v>254</v>
      </c>
      <c r="P23" s="64">
        <f t="shared" si="0"/>
        <v>417</v>
      </c>
      <c r="Q23" s="64">
        <f t="shared" si="1"/>
        <v>18</v>
      </c>
      <c r="R23" s="69"/>
    </row>
    <row r="24" spans="1:18" ht="12">
      <c r="A24" s="61"/>
      <c r="B24" s="62">
        <v>379</v>
      </c>
      <c r="C24" s="63" t="s">
        <v>124</v>
      </c>
      <c r="D24" s="63">
        <v>1</v>
      </c>
      <c r="E24" s="64" t="s">
        <v>100</v>
      </c>
      <c r="F24" s="63">
        <v>5</v>
      </c>
      <c r="G24" s="65">
        <v>2</v>
      </c>
      <c r="H24" s="66">
        <v>13.93</v>
      </c>
      <c r="I24" s="67">
        <v>0.6</v>
      </c>
      <c r="J24" s="68">
        <v>198</v>
      </c>
      <c r="K24" s="63">
        <v>2</v>
      </c>
      <c r="L24" s="65">
        <v>5</v>
      </c>
      <c r="M24" s="66">
        <v>29.34</v>
      </c>
      <c r="N24" s="67">
        <v>1.8</v>
      </c>
      <c r="O24" s="68">
        <v>213</v>
      </c>
      <c r="P24" s="64">
        <f t="shared" si="0"/>
        <v>411</v>
      </c>
      <c r="Q24" s="64">
        <f t="shared" si="1"/>
        <v>19</v>
      </c>
      <c r="R24" s="69"/>
    </row>
    <row r="25" spans="1:18" ht="12">
      <c r="A25" s="61"/>
      <c r="B25" s="62">
        <v>351</v>
      </c>
      <c r="C25" s="63" t="s">
        <v>125</v>
      </c>
      <c r="D25" s="63">
        <v>2</v>
      </c>
      <c r="E25" s="64" t="s">
        <v>100</v>
      </c>
      <c r="F25" s="63">
        <v>2</v>
      </c>
      <c r="G25" s="65">
        <v>1</v>
      </c>
      <c r="H25" s="66">
        <v>14.42</v>
      </c>
      <c r="I25" s="67">
        <v>-0.4</v>
      </c>
      <c r="J25" s="68">
        <v>132</v>
      </c>
      <c r="K25" s="63">
        <v>4</v>
      </c>
      <c r="L25" s="65">
        <v>5</v>
      </c>
      <c r="M25" s="66">
        <v>29.24</v>
      </c>
      <c r="N25" s="67">
        <v>1.7</v>
      </c>
      <c r="O25" s="68">
        <v>219</v>
      </c>
      <c r="P25" s="64">
        <f t="shared" si="0"/>
        <v>351</v>
      </c>
      <c r="Q25" s="64">
        <f t="shared" si="1"/>
        <v>20</v>
      </c>
      <c r="R25" s="69"/>
    </row>
    <row r="26" spans="1:18" ht="12">
      <c r="A26" s="61"/>
      <c r="B26" s="62">
        <v>86</v>
      </c>
      <c r="C26" s="63" t="s">
        <v>126</v>
      </c>
      <c r="D26" s="63">
        <v>1</v>
      </c>
      <c r="E26" s="64" t="s">
        <v>106</v>
      </c>
      <c r="F26" s="63">
        <v>2</v>
      </c>
      <c r="G26" s="65">
        <v>4</v>
      </c>
      <c r="H26" s="66">
        <v>14.64</v>
      </c>
      <c r="I26" s="67">
        <v>-0.4</v>
      </c>
      <c r="J26" s="68">
        <v>107</v>
      </c>
      <c r="K26" s="63">
        <v>4</v>
      </c>
      <c r="L26" s="65">
        <v>8</v>
      </c>
      <c r="M26" s="66">
        <v>29.57</v>
      </c>
      <c r="N26" s="67">
        <v>1.7</v>
      </c>
      <c r="O26" s="68">
        <v>198</v>
      </c>
      <c r="P26" s="64">
        <f t="shared" si="0"/>
        <v>305</v>
      </c>
      <c r="Q26" s="64">
        <f t="shared" si="1"/>
        <v>21</v>
      </c>
      <c r="R26" s="69"/>
    </row>
    <row r="27" spans="1:18" ht="12">
      <c r="A27" s="61"/>
      <c r="B27" s="62">
        <v>384</v>
      </c>
      <c r="C27" s="63" t="s">
        <v>127</v>
      </c>
      <c r="D27" s="63">
        <v>1</v>
      </c>
      <c r="E27" s="64" t="s">
        <v>100</v>
      </c>
      <c r="F27" s="63">
        <v>2</v>
      </c>
      <c r="G27" s="65">
        <v>7</v>
      </c>
      <c r="H27" s="66">
        <v>14.89</v>
      </c>
      <c r="I27" s="67">
        <v>-0.4</v>
      </c>
      <c r="J27" s="68">
        <v>81</v>
      </c>
      <c r="K27" s="63">
        <v>5</v>
      </c>
      <c r="L27" s="65">
        <v>4</v>
      </c>
      <c r="M27" s="66">
        <v>29.84</v>
      </c>
      <c r="N27" s="67">
        <v>1.6</v>
      </c>
      <c r="O27" s="68">
        <v>182</v>
      </c>
      <c r="P27" s="64">
        <f t="shared" si="0"/>
        <v>263</v>
      </c>
      <c r="Q27" s="64">
        <f t="shared" si="1"/>
        <v>22</v>
      </c>
      <c r="R27" s="69"/>
    </row>
    <row r="28" spans="1:18" ht="12">
      <c r="A28" s="61"/>
      <c r="B28" s="62">
        <v>380</v>
      </c>
      <c r="C28" s="63" t="s">
        <v>128</v>
      </c>
      <c r="D28" s="63">
        <v>1</v>
      </c>
      <c r="E28" s="64" t="s">
        <v>100</v>
      </c>
      <c r="F28" s="63">
        <v>5</v>
      </c>
      <c r="G28" s="65">
        <v>7</v>
      </c>
      <c r="H28" s="66">
        <v>14.58</v>
      </c>
      <c r="I28" s="67">
        <v>0.6</v>
      </c>
      <c r="J28" s="68">
        <v>113</v>
      </c>
      <c r="K28" s="63">
        <v>3</v>
      </c>
      <c r="L28" s="65">
        <v>2</v>
      </c>
      <c r="M28" s="66">
        <v>31.03</v>
      </c>
      <c r="N28" s="67">
        <v>2.3</v>
      </c>
      <c r="O28" s="68">
        <v>119</v>
      </c>
      <c r="P28" s="64">
        <f t="shared" si="0"/>
        <v>232</v>
      </c>
      <c r="Q28" s="64">
        <f t="shared" si="1"/>
        <v>23</v>
      </c>
      <c r="R28" s="69"/>
    </row>
    <row r="29" spans="1:18" ht="12">
      <c r="A29" s="61"/>
      <c r="B29" s="62">
        <v>771</v>
      </c>
      <c r="C29" s="63" t="s">
        <v>129</v>
      </c>
      <c r="D29" s="63">
        <v>1</v>
      </c>
      <c r="E29" s="64" t="s">
        <v>130</v>
      </c>
      <c r="F29" s="63">
        <v>5</v>
      </c>
      <c r="G29" s="65">
        <v>5</v>
      </c>
      <c r="H29" s="66">
        <v>14.81</v>
      </c>
      <c r="I29" s="67">
        <v>0.6</v>
      </c>
      <c r="J29" s="68">
        <v>89</v>
      </c>
      <c r="K29" s="63">
        <v>2</v>
      </c>
      <c r="L29" s="65">
        <v>8</v>
      </c>
      <c r="M29" s="66">
        <v>30.72</v>
      </c>
      <c r="N29" s="67">
        <v>1.8</v>
      </c>
      <c r="O29" s="68">
        <v>134</v>
      </c>
      <c r="P29" s="68">
        <f t="shared" si="0"/>
        <v>223</v>
      </c>
      <c r="Q29" s="68">
        <f t="shared" si="1"/>
        <v>24</v>
      </c>
      <c r="R29" s="69"/>
    </row>
    <row r="30" spans="1:18" ht="12">
      <c r="A30" s="61"/>
      <c r="B30" s="62">
        <v>373</v>
      </c>
      <c r="C30" s="63" t="s">
        <v>131</v>
      </c>
      <c r="D30" s="63">
        <v>1</v>
      </c>
      <c r="E30" s="64" t="s">
        <v>100</v>
      </c>
      <c r="F30" s="63">
        <v>3</v>
      </c>
      <c r="G30" s="65">
        <v>3</v>
      </c>
      <c r="H30" s="66">
        <v>14.87</v>
      </c>
      <c r="I30" s="67">
        <v>0.7</v>
      </c>
      <c r="J30" s="68">
        <v>83</v>
      </c>
      <c r="K30" s="63">
        <v>5</v>
      </c>
      <c r="L30" s="65">
        <v>8</v>
      </c>
      <c r="M30" s="66">
        <v>30.71</v>
      </c>
      <c r="N30" s="67">
        <v>1.6</v>
      </c>
      <c r="O30" s="68">
        <v>134</v>
      </c>
      <c r="P30" s="64">
        <f t="shared" si="0"/>
        <v>217</v>
      </c>
      <c r="Q30" s="64">
        <f t="shared" si="1"/>
        <v>25</v>
      </c>
      <c r="R30" s="69"/>
    </row>
    <row r="31" spans="1:18" ht="12">
      <c r="A31" s="61"/>
      <c r="B31" s="62">
        <v>82</v>
      </c>
      <c r="C31" s="63" t="s">
        <v>132</v>
      </c>
      <c r="D31" s="63">
        <v>2</v>
      </c>
      <c r="E31" s="64" t="s">
        <v>106</v>
      </c>
      <c r="F31" s="63">
        <v>5</v>
      </c>
      <c r="G31" s="65">
        <v>6</v>
      </c>
      <c r="H31" s="66">
        <v>14.85</v>
      </c>
      <c r="I31" s="67">
        <v>0.6</v>
      </c>
      <c r="J31" s="68">
        <v>85</v>
      </c>
      <c r="K31" s="63">
        <v>3</v>
      </c>
      <c r="L31" s="65">
        <v>1</v>
      </c>
      <c r="M31" s="66">
        <v>31.47</v>
      </c>
      <c r="N31" s="67">
        <v>2.3</v>
      </c>
      <c r="O31" s="68">
        <v>99</v>
      </c>
      <c r="P31" s="64">
        <f t="shared" si="0"/>
        <v>184</v>
      </c>
      <c r="Q31" s="64">
        <f t="shared" si="1"/>
        <v>26</v>
      </c>
      <c r="R31" s="69"/>
    </row>
    <row r="32" spans="1:18" ht="12">
      <c r="A32" s="61"/>
      <c r="B32" s="62">
        <v>386</v>
      </c>
      <c r="C32" s="63" t="s">
        <v>133</v>
      </c>
      <c r="D32" s="63">
        <v>1</v>
      </c>
      <c r="E32" s="64" t="s">
        <v>100</v>
      </c>
      <c r="F32" s="63">
        <v>3</v>
      </c>
      <c r="G32" s="65">
        <v>1</v>
      </c>
      <c r="H32" s="66">
        <v>15.32</v>
      </c>
      <c r="I32" s="67">
        <v>0.7</v>
      </c>
      <c r="J32" s="68">
        <v>45</v>
      </c>
      <c r="K32" s="63">
        <v>5</v>
      </c>
      <c r="L32" s="65">
        <v>6</v>
      </c>
      <c r="M32" s="66">
        <v>31.98</v>
      </c>
      <c r="N32" s="67">
        <v>1.6</v>
      </c>
      <c r="O32" s="68">
        <v>77</v>
      </c>
      <c r="P32" s="64">
        <f t="shared" si="0"/>
        <v>122</v>
      </c>
      <c r="Q32" s="64">
        <f t="shared" si="1"/>
        <v>27</v>
      </c>
      <c r="R32" s="69"/>
    </row>
    <row r="33" spans="1:18" ht="12">
      <c r="A33" s="61"/>
      <c r="B33" s="62">
        <v>80</v>
      </c>
      <c r="C33" s="63" t="s">
        <v>134</v>
      </c>
      <c r="D33" s="63">
        <v>2</v>
      </c>
      <c r="E33" s="64" t="s">
        <v>106</v>
      </c>
      <c r="F33" s="63">
        <v>2</v>
      </c>
      <c r="G33" s="65">
        <v>6</v>
      </c>
      <c r="H33" s="66">
        <v>15.37</v>
      </c>
      <c r="I33" s="67">
        <v>-0.4</v>
      </c>
      <c r="J33" s="68">
        <v>42</v>
      </c>
      <c r="K33" s="63">
        <v>5</v>
      </c>
      <c r="L33" s="65">
        <v>3</v>
      </c>
      <c r="M33" s="66">
        <v>32.77</v>
      </c>
      <c r="N33" s="67">
        <v>1.6</v>
      </c>
      <c r="O33" s="68">
        <v>50</v>
      </c>
      <c r="P33" s="64">
        <f t="shared" si="0"/>
        <v>92</v>
      </c>
      <c r="Q33" s="64">
        <f t="shared" si="1"/>
        <v>28</v>
      </c>
      <c r="R33" s="69"/>
    </row>
    <row r="34" spans="1:18" ht="12">
      <c r="A34" s="61"/>
      <c r="B34" s="62">
        <v>230</v>
      </c>
      <c r="C34" s="63" t="s">
        <v>135</v>
      </c>
      <c r="D34" s="63">
        <v>1</v>
      </c>
      <c r="E34" s="64" t="s">
        <v>118</v>
      </c>
      <c r="F34" s="63">
        <v>4</v>
      </c>
      <c r="G34" s="65">
        <v>4</v>
      </c>
      <c r="H34" s="66">
        <v>15.67</v>
      </c>
      <c r="I34" s="67">
        <v>0.7</v>
      </c>
      <c r="J34" s="68">
        <v>24</v>
      </c>
      <c r="K34" s="63">
        <v>1</v>
      </c>
      <c r="L34" s="65">
        <v>8</v>
      </c>
      <c r="M34" s="66">
        <v>32.93</v>
      </c>
      <c r="N34" s="67">
        <v>1.5</v>
      </c>
      <c r="O34" s="68">
        <v>45</v>
      </c>
      <c r="P34" s="64">
        <f t="shared" si="0"/>
        <v>69</v>
      </c>
      <c r="Q34" s="64">
        <f t="shared" si="1"/>
        <v>29</v>
      </c>
      <c r="R34" s="69"/>
    </row>
    <row r="35" spans="1:18" ht="12">
      <c r="A35" s="61"/>
      <c r="B35" s="62">
        <v>377</v>
      </c>
      <c r="C35" s="63" t="s">
        <v>136</v>
      </c>
      <c r="D35" s="63">
        <v>1</v>
      </c>
      <c r="E35" s="64" t="s">
        <v>100</v>
      </c>
      <c r="F35" s="63">
        <v>1</v>
      </c>
      <c r="G35" s="65">
        <v>4</v>
      </c>
      <c r="H35" s="66">
        <v>15.63</v>
      </c>
      <c r="I35" s="67">
        <v>0.9</v>
      </c>
      <c r="J35" s="68">
        <v>26</v>
      </c>
      <c r="K35" s="63">
        <v>3</v>
      </c>
      <c r="L35" s="65">
        <v>7</v>
      </c>
      <c r="M35" s="66">
        <v>33.93</v>
      </c>
      <c r="N35" s="67">
        <v>2.3</v>
      </c>
      <c r="O35" s="68">
        <v>21</v>
      </c>
      <c r="P35" s="68">
        <f t="shared" si="0"/>
        <v>47</v>
      </c>
      <c r="Q35" s="68">
        <f t="shared" si="1"/>
        <v>30</v>
      </c>
      <c r="R35" s="69"/>
    </row>
    <row r="36" spans="1:18" ht="12">
      <c r="A36" s="61"/>
      <c r="B36" s="62">
        <v>130</v>
      </c>
      <c r="C36" s="63" t="s">
        <v>137</v>
      </c>
      <c r="D36" s="63">
        <v>1</v>
      </c>
      <c r="E36" s="64" t="s">
        <v>104</v>
      </c>
      <c r="F36" s="63">
        <v>3</v>
      </c>
      <c r="G36" s="65">
        <v>7</v>
      </c>
      <c r="H36" s="68" t="s">
        <v>138</v>
      </c>
      <c r="I36" s="67">
        <v>0.7</v>
      </c>
      <c r="J36" s="68"/>
      <c r="K36" s="63">
        <v>1</v>
      </c>
      <c r="L36" s="65">
        <v>4</v>
      </c>
      <c r="M36" s="68"/>
      <c r="N36" s="67">
        <v>1.5</v>
      </c>
      <c r="O36" s="68"/>
      <c r="P36" s="64" t="s">
        <v>138</v>
      </c>
      <c r="Q36" s="64">
        <f t="shared" si="1"/>
      </c>
      <c r="R36" s="69"/>
    </row>
    <row r="37" spans="1:18" ht="12">
      <c r="A37" s="61"/>
      <c r="B37" s="62">
        <v>513</v>
      </c>
      <c r="C37" s="63" t="s">
        <v>139</v>
      </c>
      <c r="D37" s="63">
        <v>1</v>
      </c>
      <c r="E37" s="64" t="s">
        <v>140</v>
      </c>
      <c r="F37" s="63">
        <v>3</v>
      </c>
      <c r="G37" s="65">
        <v>8</v>
      </c>
      <c r="H37" s="68" t="s">
        <v>138</v>
      </c>
      <c r="I37" s="67">
        <v>0.7</v>
      </c>
      <c r="J37" s="68"/>
      <c r="K37" s="63">
        <v>1</v>
      </c>
      <c r="L37" s="65">
        <v>5</v>
      </c>
      <c r="M37" s="68"/>
      <c r="N37" s="67">
        <v>1.5</v>
      </c>
      <c r="O37" s="68"/>
      <c r="P37" s="64" t="s">
        <v>138</v>
      </c>
      <c r="Q37" s="64">
        <f t="shared" si="1"/>
      </c>
      <c r="R37" s="69"/>
    </row>
    <row r="38" spans="1:18" ht="12">
      <c r="A38" s="61"/>
      <c r="B38" s="62">
        <v>1926</v>
      </c>
      <c r="C38" s="63" t="s">
        <v>141</v>
      </c>
      <c r="D38" s="63">
        <v>2</v>
      </c>
      <c r="E38" s="64" t="s">
        <v>102</v>
      </c>
      <c r="F38" s="63">
        <v>4</v>
      </c>
      <c r="G38" s="65">
        <v>7</v>
      </c>
      <c r="H38" s="68" t="s">
        <v>138</v>
      </c>
      <c r="I38" s="67">
        <v>0.7</v>
      </c>
      <c r="J38" s="68"/>
      <c r="K38" s="63">
        <v>2</v>
      </c>
      <c r="L38" s="65">
        <v>3</v>
      </c>
      <c r="M38" s="68"/>
      <c r="N38" s="67">
        <v>1.8</v>
      </c>
      <c r="O38" s="68"/>
      <c r="P38" s="64" t="s">
        <v>138</v>
      </c>
      <c r="Q38" s="64">
        <f t="shared" si="1"/>
      </c>
      <c r="R38" s="69"/>
    </row>
    <row r="39" spans="1:18" ht="12">
      <c r="A39" s="61"/>
      <c r="B39" s="62">
        <v>235</v>
      </c>
      <c r="C39" s="63" t="s">
        <v>142</v>
      </c>
      <c r="D39" s="63">
        <v>2</v>
      </c>
      <c r="E39" s="64" t="s">
        <v>115</v>
      </c>
      <c r="F39" s="63">
        <v>5</v>
      </c>
      <c r="G39" s="65">
        <v>4</v>
      </c>
      <c r="H39" s="68" t="s">
        <v>138</v>
      </c>
      <c r="I39" s="67">
        <v>0.6</v>
      </c>
      <c r="J39" s="68"/>
      <c r="K39" s="63">
        <v>2</v>
      </c>
      <c r="L39" s="65">
        <v>7</v>
      </c>
      <c r="M39" s="68"/>
      <c r="N39" s="67">
        <v>1.8</v>
      </c>
      <c r="O39" s="68"/>
      <c r="P39" s="68" t="s">
        <v>138</v>
      </c>
      <c r="Q39" s="68">
        <f t="shared" si="1"/>
      </c>
      <c r="R39" s="69"/>
    </row>
    <row r="40" spans="1:18" ht="12">
      <c r="A40" s="61"/>
      <c r="B40" s="62">
        <v>508</v>
      </c>
      <c r="C40" s="63" t="s">
        <v>143</v>
      </c>
      <c r="D40" s="63">
        <v>1</v>
      </c>
      <c r="E40" s="64" t="s">
        <v>140</v>
      </c>
      <c r="F40" s="63">
        <v>1</v>
      </c>
      <c r="G40" s="65">
        <v>1</v>
      </c>
      <c r="H40" s="68" t="s">
        <v>138</v>
      </c>
      <c r="I40" s="67">
        <v>0.9</v>
      </c>
      <c r="J40" s="68"/>
      <c r="K40" s="63">
        <v>3</v>
      </c>
      <c r="L40" s="65">
        <v>4</v>
      </c>
      <c r="M40" s="68"/>
      <c r="N40" s="67">
        <v>2.3</v>
      </c>
      <c r="O40" s="68"/>
      <c r="P40" s="64" t="s">
        <v>138</v>
      </c>
      <c r="Q40" s="64">
        <f t="shared" si="1"/>
      </c>
      <c r="R40" s="69"/>
    </row>
    <row r="41" spans="1:18" ht="12">
      <c r="A41" s="61"/>
      <c r="B41" s="62">
        <v>537</v>
      </c>
      <c r="C41" s="63" t="s">
        <v>144</v>
      </c>
      <c r="D41" s="63">
        <v>2</v>
      </c>
      <c r="E41" s="64" t="s">
        <v>140</v>
      </c>
      <c r="F41" s="63">
        <v>5</v>
      </c>
      <c r="G41" s="65">
        <v>8</v>
      </c>
      <c r="H41" s="68" t="s">
        <v>138</v>
      </c>
      <c r="I41" s="67">
        <v>0.6</v>
      </c>
      <c r="J41" s="68"/>
      <c r="K41" s="63">
        <v>3</v>
      </c>
      <c r="L41" s="65">
        <v>3</v>
      </c>
      <c r="M41" s="68"/>
      <c r="N41" s="67">
        <v>2.3</v>
      </c>
      <c r="O41" s="68"/>
      <c r="P41" s="64" t="s">
        <v>138</v>
      </c>
      <c r="Q41" s="64">
        <f t="shared" si="1"/>
      </c>
      <c r="R41" s="69"/>
    </row>
    <row r="42" spans="1:18" ht="12">
      <c r="A42" s="61"/>
      <c r="B42" s="62">
        <v>834</v>
      </c>
      <c r="C42" s="63" t="s">
        <v>145</v>
      </c>
      <c r="D42" s="63">
        <v>3</v>
      </c>
      <c r="E42" s="64" t="s">
        <v>146</v>
      </c>
      <c r="F42" s="63">
        <v>2</v>
      </c>
      <c r="G42" s="65">
        <v>2</v>
      </c>
      <c r="H42" s="68" t="s">
        <v>138</v>
      </c>
      <c r="I42" s="67">
        <v>-0.4</v>
      </c>
      <c r="J42" s="68"/>
      <c r="K42" s="63">
        <v>4</v>
      </c>
      <c r="L42" s="65">
        <v>6</v>
      </c>
      <c r="M42" s="68"/>
      <c r="N42" s="67">
        <v>1.7</v>
      </c>
      <c r="O42" s="68"/>
      <c r="P42" s="64" t="s">
        <v>138</v>
      </c>
      <c r="Q42" s="64">
        <f t="shared" si="1"/>
      </c>
      <c r="R42" s="69"/>
    </row>
    <row r="43" spans="1:18" ht="12">
      <c r="A43" s="61"/>
      <c r="B43" s="62">
        <v>503</v>
      </c>
      <c r="C43" s="63" t="s">
        <v>147</v>
      </c>
      <c r="D43" s="63">
        <v>1</v>
      </c>
      <c r="E43" s="64" t="s">
        <v>140</v>
      </c>
      <c r="F43" s="63">
        <v>2</v>
      </c>
      <c r="G43" s="65">
        <v>3</v>
      </c>
      <c r="H43" s="68" t="s">
        <v>138</v>
      </c>
      <c r="I43" s="67">
        <v>-0.4</v>
      </c>
      <c r="J43" s="68"/>
      <c r="K43" s="63">
        <v>4</v>
      </c>
      <c r="L43" s="65">
        <v>7</v>
      </c>
      <c r="M43" s="68"/>
      <c r="N43" s="67">
        <v>1.7</v>
      </c>
      <c r="O43" s="68"/>
      <c r="P43" s="68" t="s">
        <v>138</v>
      </c>
      <c r="Q43" s="68">
        <f t="shared" si="1"/>
      </c>
      <c r="R43" s="69"/>
    </row>
    <row r="44" spans="1:18" ht="12">
      <c r="A44" s="61"/>
      <c r="B44" s="62"/>
      <c r="C44" s="63"/>
      <c r="D44" s="63"/>
      <c r="E44" s="64"/>
      <c r="F44" s="63"/>
      <c r="G44" s="65"/>
      <c r="H44" s="68"/>
      <c r="I44" s="67"/>
      <c r="J44" s="68"/>
      <c r="K44" s="63"/>
      <c r="L44" s="65"/>
      <c r="M44" s="68"/>
      <c r="N44" s="67"/>
      <c r="O44" s="68"/>
      <c r="P44" s="64"/>
      <c r="Q44" s="64"/>
      <c r="R44" s="69"/>
    </row>
    <row r="45" spans="1:18" ht="12">
      <c r="A45" s="61"/>
      <c r="B45" s="50"/>
      <c r="C45" s="49"/>
      <c r="D45" s="49"/>
      <c r="E45" s="50"/>
      <c r="F45" s="49"/>
      <c r="G45" s="49"/>
      <c r="H45" s="50"/>
      <c r="I45" s="51"/>
      <c r="J45" s="50"/>
      <c r="K45" s="50"/>
      <c r="L45" s="50"/>
      <c r="M45" s="50"/>
      <c r="N45" s="51"/>
      <c r="O45" s="50"/>
      <c r="P45" s="50"/>
      <c r="Q45" s="50"/>
      <c r="R45" s="61"/>
    </row>
  </sheetData>
  <sheetProtection/>
  <printOptions/>
  <pageMargins left="0.47244094488188976" right="0.47244094488188976" top="0.39370078740157477" bottom="0.39370078740157477" header="590551.1811023622" footer="9055.11811023622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62"/>
  <sheetViews>
    <sheetView zoomScale="101" zoomScaleNormal="101" zoomScaleSheetLayoutView="100" zoomScalePageLayoutView="0" workbookViewId="0" topLeftCell="A2">
      <selection activeCell="W6" sqref="W6"/>
    </sheetView>
  </sheetViews>
  <sheetFormatPr defaultColWidth="14.83203125" defaultRowHeight="14.25" customHeight="1"/>
  <cols>
    <col min="1" max="1" width="2.83203125" style="0" customWidth="1"/>
    <col min="2" max="2" width="6" style="0" customWidth="1"/>
    <col min="3" max="3" width="13.83203125" style="0" customWidth="1"/>
    <col min="4" max="4" width="5" style="70" customWidth="1"/>
    <col min="5" max="5" width="18.33203125" style="0" customWidth="1"/>
    <col min="6" max="6" width="3.83203125" style="70" customWidth="1"/>
    <col min="7" max="7" width="4.83203125" style="70" customWidth="1"/>
    <col min="8" max="8" width="6.83203125" style="71" customWidth="1"/>
    <col min="9" max="9" width="5.83203125" style="72" customWidth="1"/>
    <col min="10" max="10" width="5.83203125" style="0" customWidth="1"/>
    <col min="11" max="11" width="3.83203125" style="0" customWidth="1"/>
    <col min="12" max="12" width="4.83203125" style="0" customWidth="1"/>
    <col min="13" max="13" width="6.83203125" style="73" customWidth="1"/>
    <col min="14" max="14" width="5.83203125" style="72" customWidth="1"/>
    <col min="15" max="15" width="5.83203125" style="0" customWidth="1"/>
    <col min="16" max="16" width="3.83203125" style="0" customWidth="1"/>
    <col min="17" max="17" width="4.83203125" style="0" customWidth="1"/>
    <col min="18" max="18" width="8.66015625" style="73" customWidth="1"/>
    <col min="19" max="20" width="5.83203125" style="0" customWidth="1"/>
    <col min="21" max="21" width="5" style="0" customWidth="1"/>
    <col min="22" max="22" width="3.83203125" style="0" customWidth="1"/>
  </cols>
  <sheetData>
    <row r="1" spans="1:22" ht="19.5" customHeight="1">
      <c r="A1" s="79"/>
      <c r="B1" s="74" t="s">
        <v>148</v>
      </c>
      <c r="C1" s="75"/>
      <c r="D1" s="76"/>
      <c r="E1" s="75"/>
      <c r="F1" s="76"/>
      <c r="G1" s="76"/>
      <c r="H1" s="75"/>
      <c r="I1" s="77"/>
      <c r="J1" s="75"/>
      <c r="K1" s="76"/>
      <c r="L1" s="78"/>
      <c r="M1" s="79"/>
      <c r="O1" s="79"/>
      <c r="P1" s="79"/>
      <c r="Q1" s="79"/>
      <c r="R1" s="79"/>
      <c r="S1" s="79"/>
      <c r="T1" s="79"/>
      <c r="U1" s="79"/>
      <c r="V1" s="79"/>
    </row>
    <row r="2" spans="1:22" ht="11.25">
      <c r="A2" s="79"/>
      <c r="B2" s="75"/>
      <c r="C2" s="75"/>
      <c r="D2" s="76"/>
      <c r="E2" s="75"/>
      <c r="F2" s="76"/>
      <c r="G2" s="76"/>
      <c r="H2" s="75"/>
      <c r="I2" s="77"/>
      <c r="J2" s="75"/>
      <c r="K2" s="76"/>
      <c r="L2" s="70"/>
      <c r="M2" s="79"/>
      <c r="O2" s="79"/>
      <c r="P2" s="79"/>
      <c r="Q2" s="79"/>
      <c r="R2" s="79"/>
      <c r="S2" s="79"/>
      <c r="T2" s="79"/>
      <c r="U2" s="80" t="s">
        <v>149</v>
      </c>
      <c r="V2" s="79"/>
    </row>
    <row r="3" spans="1:22" ht="11.25">
      <c r="A3" s="79"/>
      <c r="B3" s="81"/>
      <c r="C3" s="82"/>
      <c r="D3" s="82"/>
      <c r="E3" s="82"/>
      <c r="F3" s="83"/>
      <c r="G3" s="75"/>
      <c r="H3" s="76" t="s">
        <v>86</v>
      </c>
      <c r="I3" s="84"/>
      <c r="J3" s="76"/>
      <c r="K3" s="82"/>
      <c r="L3" s="76"/>
      <c r="M3" s="76" t="s">
        <v>87</v>
      </c>
      <c r="N3" s="84"/>
      <c r="O3" s="76"/>
      <c r="P3" s="82"/>
      <c r="Q3" s="76"/>
      <c r="R3" s="76" t="s">
        <v>150</v>
      </c>
      <c r="S3" s="76"/>
      <c r="T3" s="82"/>
      <c r="U3" s="82"/>
      <c r="V3" s="78"/>
    </row>
    <row r="4" spans="1:22" ht="9" customHeight="1">
      <c r="A4" s="79"/>
      <c r="B4" s="78" t="s">
        <v>88</v>
      </c>
      <c r="C4" s="85" t="s">
        <v>89</v>
      </c>
      <c r="D4" s="85" t="s">
        <v>90</v>
      </c>
      <c r="E4" s="85" t="s">
        <v>91</v>
      </c>
      <c r="F4" s="85"/>
      <c r="H4" s="70"/>
      <c r="I4" s="86"/>
      <c r="J4" s="70"/>
      <c r="K4" s="85"/>
      <c r="L4" s="70"/>
      <c r="M4" s="70"/>
      <c r="N4" s="86"/>
      <c r="O4" s="70"/>
      <c r="P4" s="85"/>
      <c r="Q4" s="70"/>
      <c r="R4" s="70"/>
      <c r="S4" s="70"/>
      <c r="T4" s="85" t="s">
        <v>92</v>
      </c>
      <c r="U4" s="85"/>
      <c r="V4" s="78"/>
    </row>
    <row r="5" spans="1:22" ht="10.5" customHeight="1">
      <c r="A5" s="79"/>
      <c r="B5" s="78"/>
      <c r="C5" s="85"/>
      <c r="D5" s="85"/>
      <c r="E5" s="85"/>
      <c r="F5" s="85" t="s">
        <v>93</v>
      </c>
      <c r="G5" s="70" t="s">
        <v>94</v>
      </c>
      <c r="H5" s="70" t="s">
        <v>95</v>
      </c>
      <c r="I5" s="86" t="s">
        <v>96</v>
      </c>
      <c r="J5" s="70" t="s">
        <v>97</v>
      </c>
      <c r="K5" s="85" t="s">
        <v>93</v>
      </c>
      <c r="L5" s="70" t="s">
        <v>94</v>
      </c>
      <c r="M5" s="70" t="s">
        <v>95</v>
      </c>
      <c r="N5" s="86" t="s">
        <v>96</v>
      </c>
      <c r="O5" s="70" t="s">
        <v>97</v>
      </c>
      <c r="P5" s="85" t="s">
        <v>93</v>
      </c>
      <c r="Q5" s="70" t="s">
        <v>94</v>
      </c>
      <c r="R5" s="70" t="s">
        <v>95</v>
      </c>
      <c r="S5" s="87" t="s">
        <v>97</v>
      </c>
      <c r="T5" s="85" t="s">
        <v>97</v>
      </c>
      <c r="U5" s="85" t="s">
        <v>98</v>
      </c>
      <c r="V5" s="78"/>
    </row>
    <row r="6" spans="1:22" ht="11.25">
      <c r="A6" s="79">
        <v>1</v>
      </c>
      <c r="B6" s="88">
        <v>111</v>
      </c>
      <c r="C6" s="89" t="s">
        <v>151</v>
      </c>
      <c r="D6" s="90"/>
      <c r="E6" s="89" t="s">
        <v>152</v>
      </c>
      <c r="F6" s="90">
        <v>7</v>
      </c>
      <c r="G6" s="91">
        <v>6</v>
      </c>
      <c r="H6" s="92">
        <v>11.28</v>
      </c>
      <c r="I6" s="93">
        <v>1.6</v>
      </c>
      <c r="J6" s="94">
        <v>789</v>
      </c>
      <c r="K6" s="90">
        <v>6</v>
      </c>
      <c r="L6" s="91">
        <v>1</v>
      </c>
      <c r="M6" s="92">
        <v>22.54</v>
      </c>
      <c r="N6" s="93">
        <v>1.4</v>
      </c>
      <c r="O6" s="94">
        <v>869</v>
      </c>
      <c r="P6" s="89">
        <v>7</v>
      </c>
      <c r="Q6" s="89">
        <v>4</v>
      </c>
      <c r="R6" s="92">
        <v>49.05</v>
      </c>
      <c r="S6" s="94">
        <v>936</v>
      </c>
      <c r="T6" s="89">
        <f aca="true" t="shared" si="0" ref="T6:T52">IF(H6="","",J6+O6+S6)</f>
        <v>2594</v>
      </c>
      <c r="U6" s="89">
        <f aca="true" t="shared" si="1" ref="U6:U37">IF(T6="","",RANK(T6,$T$6:$T$60))</f>
        <v>1</v>
      </c>
      <c r="V6" s="95"/>
    </row>
    <row r="7" spans="1:22" ht="11.25">
      <c r="A7" s="79">
        <v>2</v>
      </c>
      <c r="B7" s="88">
        <v>2088</v>
      </c>
      <c r="C7" s="89" t="s">
        <v>153</v>
      </c>
      <c r="D7" s="90">
        <v>3</v>
      </c>
      <c r="E7" s="89" t="s">
        <v>154</v>
      </c>
      <c r="F7" s="90">
        <v>6</v>
      </c>
      <c r="G7" s="91">
        <v>6</v>
      </c>
      <c r="H7" s="92">
        <v>11.28</v>
      </c>
      <c r="I7" s="93">
        <v>1.7</v>
      </c>
      <c r="J7" s="94">
        <v>789</v>
      </c>
      <c r="K7" s="90">
        <v>5</v>
      </c>
      <c r="L7" s="91">
        <v>2</v>
      </c>
      <c r="M7" s="92">
        <v>22.68</v>
      </c>
      <c r="N7" s="93">
        <v>1</v>
      </c>
      <c r="O7" s="94">
        <v>851</v>
      </c>
      <c r="P7" s="89">
        <v>7</v>
      </c>
      <c r="Q7" s="89">
        <v>3</v>
      </c>
      <c r="R7" s="92">
        <v>51.55</v>
      </c>
      <c r="S7" s="94">
        <v>800</v>
      </c>
      <c r="T7" s="89">
        <f t="shared" si="0"/>
        <v>2440</v>
      </c>
      <c r="U7" s="89">
        <f t="shared" si="1"/>
        <v>2</v>
      </c>
      <c r="V7" s="95"/>
    </row>
    <row r="8" spans="1:22" ht="11.25">
      <c r="A8" s="79">
        <v>3</v>
      </c>
      <c r="B8" s="88">
        <v>686</v>
      </c>
      <c r="C8" s="89" t="s">
        <v>155</v>
      </c>
      <c r="D8" s="90">
        <v>2</v>
      </c>
      <c r="E8" s="89" t="s">
        <v>156</v>
      </c>
      <c r="F8" s="90">
        <v>1</v>
      </c>
      <c r="G8" s="91">
        <v>3</v>
      </c>
      <c r="H8" s="92">
        <v>11.25</v>
      </c>
      <c r="I8" s="93">
        <v>1</v>
      </c>
      <c r="J8" s="94">
        <v>798</v>
      </c>
      <c r="K8" s="90">
        <v>3</v>
      </c>
      <c r="L8" s="91">
        <v>6</v>
      </c>
      <c r="M8" s="92">
        <v>22.66</v>
      </c>
      <c r="N8" s="93">
        <v>1.8</v>
      </c>
      <c r="O8" s="94">
        <v>854</v>
      </c>
      <c r="P8" s="89">
        <v>7</v>
      </c>
      <c r="Q8" s="89">
        <v>5</v>
      </c>
      <c r="R8" s="92">
        <v>52.22</v>
      </c>
      <c r="S8" s="94">
        <v>765</v>
      </c>
      <c r="T8" s="89">
        <f t="shared" si="0"/>
        <v>2417</v>
      </c>
      <c r="U8" s="89">
        <f t="shared" si="1"/>
        <v>3</v>
      </c>
      <c r="V8" s="95"/>
    </row>
    <row r="9" spans="1:22" ht="11.25">
      <c r="A9" s="79">
        <v>4</v>
      </c>
      <c r="B9" s="88">
        <v>460</v>
      </c>
      <c r="C9" s="89" t="s">
        <v>157</v>
      </c>
      <c r="D9" s="90">
        <v>4</v>
      </c>
      <c r="E9" s="89" t="s">
        <v>158</v>
      </c>
      <c r="F9" s="90">
        <v>7</v>
      </c>
      <c r="G9" s="91">
        <v>2</v>
      </c>
      <c r="H9" s="92">
        <v>11.6</v>
      </c>
      <c r="I9" s="93">
        <v>1.6</v>
      </c>
      <c r="J9" s="94">
        <v>697</v>
      </c>
      <c r="K9" s="90">
        <v>5</v>
      </c>
      <c r="L9" s="91">
        <v>5</v>
      </c>
      <c r="M9" s="92">
        <v>22.87</v>
      </c>
      <c r="N9" s="93">
        <v>1</v>
      </c>
      <c r="O9" s="94">
        <v>827</v>
      </c>
      <c r="P9" s="89">
        <v>7</v>
      </c>
      <c r="Q9" s="89">
        <v>8</v>
      </c>
      <c r="R9" s="92">
        <v>51.13</v>
      </c>
      <c r="S9" s="94">
        <v>822</v>
      </c>
      <c r="T9" s="89">
        <f t="shared" si="0"/>
        <v>2346</v>
      </c>
      <c r="U9" s="89">
        <f t="shared" si="1"/>
        <v>4</v>
      </c>
      <c r="V9" s="95"/>
    </row>
    <row r="10" spans="1:22" ht="11.25">
      <c r="A10" s="79">
        <v>5</v>
      </c>
      <c r="B10" s="88">
        <v>702</v>
      </c>
      <c r="C10" s="89" t="s">
        <v>159</v>
      </c>
      <c r="D10" s="90">
        <v>1</v>
      </c>
      <c r="E10" s="89" t="s">
        <v>156</v>
      </c>
      <c r="F10" s="90">
        <v>5</v>
      </c>
      <c r="G10" s="91">
        <v>7</v>
      </c>
      <c r="H10" s="92">
        <v>11.5</v>
      </c>
      <c r="I10" s="93">
        <v>0.8</v>
      </c>
      <c r="J10" s="94">
        <v>725</v>
      </c>
      <c r="K10" s="90">
        <v>7</v>
      </c>
      <c r="L10" s="91">
        <v>3</v>
      </c>
      <c r="M10" s="92">
        <v>23.14</v>
      </c>
      <c r="N10" s="93">
        <v>1.4</v>
      </c>
      <c r="O10" s="94">
        <v>793</v>
      </c>
      <c r="P10" s="89">
        <v>6</v>
      </c>
      <c r="Q10" s="89">
        <v>4</v>
      </c>
      <c r="R10" s="92">
        <v>51.05</v>
      </c>
      <c r="S10" s="94">
        <v>826</v>
      </c>
      <c r="T10" s="89">
        <f t="shared" si="0"/>
        <v>2344</v>
      </c>
      <c r="U10" s="89">
        <f t="shared" si="1"/>
        <v>5</v>
      </c>
      <c r="V10" s="95"/>
    </row>
    <row r="11" spans="1:22" ht="11.25">
      <c r="A11" s="79">
        <v>6</v>
      </c>
      <c r="B11" s="88">
        <v>1317</v>
      </c>
      <c r="C11" s="89" t="s">
        <v>160</v>
      </c>
      <c r="D11" s="90">
        <v>2</v>
      </c>
      <c r="E11" s="89" t="s">
        <v>161</v>
      </c>
      <c r="F11" s="90">
        <v>6</v>
      </c>
      <c r="G11" s="91">
        <v>5</v>
      </c>
      <c r="H11" s="92">
        <v>11.69</v>
      </c>
      <c r="I11" s="93">
        <v>1.7</v>
      </c>
      <c r="J11" s="94">
        <v>672</v>
      </c>
      <c r="K11" s="90">
        <v>5</v>
      </c>
      <c r="L11" s="91">
        <v>1</v>
      </c>
      <c r="M11" s="92">
        <v>23.09</v>
      </c>
      <c r="N11" s="93">
        <v>1</v>
      </c>
      <c r="O11" s="94">
        <v>799</v>
      </c>
      <c r="P11" s="89">
        <v>6</v>
      </c>
      <c r="Q11" s="89">
        <v>3</v>
      </c>
      <c r="R11" s="92">
        <v>50.95</v>
      </c>
      <c r="S11" s="94">
        <v>832</v>
      </c>
      <c r="T11" s="89">
        <f t="shared" si="0"/>
        <v>2303</v>
      </c>
      <c r="U11" s="89">
        <f t="shared" si="1"/>
        <v>6</v>
      </c>
      <c r="V11" s="95"/>
    </row>
    <row r="12" spans="1:22" ht="11.25">
      <c r="A12" s="79">
        <v>7</v>
      </c>
      <c r="B12" s="88">
        <v>1396</v>
      </c>
      <c r="C12" s="89" t="s">
        <v>162</v>
      </c>
      <c r="D12" s="90">
        <v>2</v>
      </c>
      <c r="E12" s="89" t="s">
        <v>161</v>
      </c>
      <c r="F12" s="90">
        <v>7</v>
      </c>
      <c r="G12" s="91">
        <v>8</v>
      </c>
      <c r="H12" s="92">
        <v>11.5</v>
      </c>
      <c r="I12" s="93">
        <v>1.6</v>
      </c>
      <c r="J12" s="94">
        <v>725</v>
      </c>
      <c r="K12" s="90">
        <v>6</v>
      </c>
      <c r="L12" s="91">
        <v>3</v>
      </c>
      <c r="M12" s="92">
        <v>23.13</v>
      </c>
      <c r="N12" s="93">
        <v>1.4</v>
      </c>
      <c r="O12" s="94">
        <v>794</v>
      </c>
      <c r="P12" s="89">
        <v>7</v>
      </c>
      <c r="Q12" s="89">
        <v>2</v>
      </c>
      <c r="R12" s="92">
        <v>52.2</v>
      </c>
      <c r="S12" s="94">
        <v>766</v>
      </c>
      <c r="T12" s="89">
        <f t="shared" si="0"/>
        <v>2285</v>
      </c>
      <c r="U12" s="89">
        <f t="shared" si="1"/>
        <v>7</v>
      </c>
      <c r="V12" s="95"/>
    </row>
    <row r="13" spans="1:22" ht="11.25">
      <c r="A13" s="79">
        <v>8</v>
      </c>
      <c r="B13" s="88">
        <v>700</v>
      </c>
      <c r="C13" s="89" t="s">
        <v>163</v>
      </c>
      <c r="D13" s="90">
        <v>1</v>
      </c>
      <c r="E13" s="89" t="s">
        <v>156</v>
      </c>
      <c r="F13" s="90">
        <v>3</v>
      </c>
      <c r="G13" s="91">
        <v>3</v>
      </c>
      <c r="H13" s="92">
        <v>11.52</v>
      </c>
      <c r="I13" s="93">
        <v>1.7</v>
      </c>
      <c r="J13" s="94">
        <v>719</v>
      </c>
      <c r="K13" s="90">
        <v>1</v>
      </c>
      <c r="L13" s="91">
        <v>6</v>
      </c>
      <c r="M13" s="92">
        <v>23.33</v>
      </c>
      <c r="N13" s="93">
        <v>1.4</v>
      </c>
      <c r="O13" s="94">
        <v>770</v>
      </c>
      <c r="P13" s="89">
        <v>6</v>
      </c>
      <c r="Q13" s="89">
        <v>5</v>
      </c>
      <c r="R13" s="92">
        <v>52.02</v>
      </c>
      <c r="S13" s="94">
        <v>775</v>
      </c>
      <c r="T13" s="89">
        <f t="shared" si="0"/>
        <v>2264</v>
      </c>
      <c r="U13" s="89">
        <f t="shared" si="1"/>
        <v>8</v>
      </c>
      <c r="V13" s="95"/>
    </row>
    <row r="14" spans="1:22" ht="11.25">
      <c r="A14" s="79"/>
      <c r="B14" s="88">
        <v>439</v>
      </c>
      <c r="C14" s="89" t="s">
        <v>164</v>
      </c>
      <c r="D14" s="90">
        <v>2</v>
      </c>
      <c r="E14" s="89" t="s">
        <v>165</v>
      </c>
      <c r="F14" s="90">
        <v>7</v>
      </c>
      <c r="G14" s="91">
        <v>5</v>
      </c>
      <c r="H14" s="92">
        <v>11.28</v>
      </c>
      <c r="I14" s="93">
        <v>1.6</v>
      </c>
      <c r="J14" s="94">
        <v>789</v>
      </c>
      <c r="K14" s="90">
        <v>5</v>
      </c>
      <c r="L14" s="91">
        <v>8</v>
      </c>
      <c r="M14" s="92">
        <v>23.22</v>
      </c>
      <c r="N14" s="93">
        <v>1</v>
      </c>
      <c r="O14" s="94">
        <v>783</v>
      </c>
      <c r="P14" s="89">
        <v>7</v>
      </c>
      <c r="Q14" s="89">
        <v>6</v>
      </c>
      <c r="R14" s="92">
        <v>55.24</v>
      </c>
      <c r="S14" s="94">
        <v>617</v>
      </c>
      <c r="T14" s="89">
        <f t="shared" si="0"/>
        <v>2189</v>
      </c>
      <c r="U14" s="89">
        <f t="shared" si="1"/>
        <v>9</v>
      </c>
      <c r="V14" s="95"/>
    </row>
    <row r="15" spans="1:22" ht="11.25">
      <c r="A15" s="79"/>
      <c r="B15" s="88">
        <v>360</v>
      </c>
      <c r="C15" s="89" t="s">
        <v>166</v>
      </c>
      <c r="D15" s="90"/>
      <c r="E15" s="89" t="s">
        <v>167</v>
      </c>
      <c r="F15" s="90">
        <v>6</v>
      </c>
      <c r="G15" s="91">
        <v>8</v>
      </c>
      <c r="H15" s="92">
        <v>11.63</v>
      </c>
      <c r="I15" s="93">
        <v>1.7</v>
      </c>
      <c r="J15" s="94">
        <v>689</v>
      </c>
      <c r="K15" s="90">
        <v>5</v>
      </c>
      <c r="L15" s="91">
        <v>4</v>
      </c>
      <c r="M15" s="92">
        <v>23.61</v>
      </c>
      <c r="N15" s="93">
        <v>1</v>
      </c>
      <c r="O15" s="94">
        <v>736</v>
      </c>
      <c r="P15" s="89">
        <v>6</v>
      </c>
      <c r="Q15" s="89">
        <v>7</v>
      </c>
      <c r="R15" s="92">
        <v>53.17</v>
      </c>
      <c r="S15" s="94">
        <v>717</v>
      </c>
      <c r="T15" s="89">
        <f t="shared" si="0"/>
        <v>2142</v>
      </c>
      <c r="U15" s="89">
        <f t="shared" si="1"/>
        <v>10</v>
      </c>
      <c r="V15" s="95"/>
    </row>
    <row r="16" spans="1:22" ht="11.25">
      <c r="A16" s="79"/>
      <c r="B16" s="88">
        <v>633</v>
      </c>
      <c r="C16" s="89" t="s">
        <v>168</v>
      </c>
      <c r="D16" s="90">
        <v>1</v>
      </c>
      <c r="E16" s="89" t="s">
        <v>169</v>
      </c>
      <c r="F16" s="90">
        <v>1</v>
      </c>
      <c r="G16" s="91">
        <v>2</v>
      </c>
      <c r="H16" s="92">
        <v>11.64</v>
      </c>
      <c r="I16" s="93">
        <v>1</v>
      </c>
      <c r="J16" s="94">
        <v>686</v>
      </c>
      <c r="K16" s="90">
        <v>3</v>
      </c>
      <c r="L16" s="91">
        <v>5</v>
      </c>
      <c r="M16" s="92">
        <v>23.71</v>
      </c>
      <c r="N16" s="93">
        <v>1.8</v>
      </c>
      <c r="O16" s="94">
        <v>724</v>
      </c>
      <c r="P16" s="89">
        <v>6</v>
      </c>
      <c r="Q16" s="89">
        <v>2</v>
      </c>
      <c r="R16" s="92">
        <v>54.32</v>
      </c>
      <c r="S16" s="94">
        <v>661</v>
      </c>
      <c r="T16" s="89">
        <f t="shared" si="0"/>
        <v>2071</v>
      </c>
      <c r="U16" s="89">
        <f t="shared" si="1"/>
        <v>11</v>
      </c>
      <c r="V16" s="95"/>
    </row>
    <row r="17" spans="1:22" ht="12">
      <c r="A17" s="79"/>
      <c r="B17" s="88">
        <v>692</v>
      </c>
      <c r="C17" s="89" t="s">
        <v>170</v>
      </c>
      <c r="D17" s="90">
        <v>2</v>
      </c>
      <c r="E17" s="96" t="s">
        <v>171</v>
      </c>
      <c r="F17" s="90">
        <v>3</v>
      </c>
      <c r="G17" s="91">
        <v>2</v>
      </c>
      <c r="H17" s="92">
        <v>11.72</v>
      </c>
      <c r="I17" s="93">
        <v>1.7</v>
      </c>
      <c r="J17" s="94">
        <v>664</v>
      </c>
      <c r="K17" s="90">
        <v>1</v>
      </c>
      <c r="L17" s="91">
        <v>5</v>
      </c>
      <c r="M17" s="92">
        <v>23.44</v>
      </c>
      <c r="N17" s="93">
        <v>1.4</v>
      </c>
      <c r="O17" s="94">
        <v>757</v>
      </c>
      <c r="P17" s="89">
        <v>6</v>
      </c>
      <c r="Q17" s="89">
        <v>8</v>
      </c>
      <c r="R17" s="92">
        <v>54.54</v>
      </c>
      <c r="S17" s="94">
        <v>650</v>
      </c>
      <c r="T17" s="89">
        <f t="shared" si="0"/>
        <v>2071</v>
      </c>
      <c r="U17" s="89">
        <f t="shared" si="1"/>
        <v>11</v>
      </c>
      <c r="V17" s="95"/>
    </row>
    <row r="18" spans="1:22" ht="11.25">
      <c r="A18" s="79"/>
      <c r="B18" s="88">
        <v>760</v>
      </c>
      <c r="C18" s="89" t="s">
        <v>172</v>
      </c>
      <c r="D18" s="90">
        <v>2</v>
      </c>
      <c r="E18" s="89" t="s">
        <v>173</v>
      </c>
      <c r="F18" s="90">
        <v>5</v>
      </c>
      <c r="G18" s="91">
        <v>3</v>
      </c>
      <c r="H18" s="92">
        <v>11.89</v>
      </c>
      <c r="I18" s="93">
        <v>0.8</v>
      </c>
      <c r="J18" s="94">
        <v>618</v>
      </c>
      <c r="K18" s="90">
        <v>6</v>
      </c>
      <c r="L18" s="91">
        <v>6</v>
      </c>
      <c r="M18" s="92">
        <v>24.13</v>
      </c>
      <c r="N18" s="93">
        <v>1.4</v>
      </c>
      <c r="O18" s="94">
        <v>676</v>
      </c>
      <c r="P18" s="89">
        <v>5</v>
      </c>
      <c r="Q18" s="89">
        <v>6</v>
      </c>
      <c r="R18" s="92">
        <v>52.73</v>
      </c>
      <c r="S18" s="94">
        <v>739</v>
      </c>
      <c r="T18" s="89">
        <f t="shared" si="0"/>
        <v>2033</v>
      </c>
      <c r="U18" s="89">
        <f t="shared" si="1"/>
        <v>13</v>
      </c>
      <c r="V18" s="95"/>
    </row>
    <row r="19" spans="1:22" ht="11.25">
      <c r="A19" s="79"/>
      <c r="B19" s="88">
        <v>428</v>
      </c>
      <c r="C19" s="89" t="s">
        <v>174</v>
      </c>
      <c r="D19" s="90">
        <v>2</v>
      </c>
      <c r="E19" s="89" t="s">
        <v>175</v>
      </c>
      <c r="F19" s="90">
        <v>1</v>
      </c>
      <c r="G19" s="91">
        <v>5</v>
      </c>
      <c r="H19" s="92">
        <v>11.83</v>
      </c>
      <c r="I19" s="93">
        <v>1</v>
      </c>
      <c r="J19" s="94">
        <v>634</v>
      </c>
      <c r="K19" s="90">
        <v>3</v>
      </c>
      <c r="L19" s="91">
        <v>8</v>
      </c>
      <c r="M19" s="92">
        <v>23.93</v>
      </c>
      <c r="N19" s="93">
        <v>1.8</v>
      </c>
      <c r="O19" s="94">
        <v>699</v>
      </c>
      <c r="P19" s="89">
        <v>5</v>
      </c>
      <c r="Q19" s="89">
        <v>3</v>
      </c>
      <c r="R19" s="92">
        <v>53.7</v>
      </c>
      <c r="S19" s="94">
        <v>691</v>
      </c>
      <c r="T19" s="89">
        <f t="shared" si="0"/>
        <v>2024</v>
      </c>
      <c r="U19" s="89">
        <f t="shared" si="1"/>
        <v>14</v>
      </c>
      <c r="V19" s="95"/>
    </row>
    <row r="20" spans="1:22" ht="11.25">
      <c r="A20" s="79"/>
      <c r="B20" s="88">
        <v>581</v>
      </c>
      <c r="C20" s="89" t="s">
        <v>176</v>
      </c>
      <c r="D20" s="90">
        <v>2</v>
      </c>
      <c r="E20" s="89" t="s">
        <v>177</v>
      </c>
      <c r="F20" s="90">
        <v>6</v>
      </c>
      <c r="G20" s="91">
        <v>3</v>
      </c>
      <c r="H20" s="92">
        <v>11.71</v>
      </c>
      <c r="I20" s="93">
        <v>1.7</v>
      </c>
      <c r="J20" s="94">
        <v>667</v>
      </c>
      <c r="K20" s="90">
        <v>7</v>
      </c>
      <c r="L20" s="91">
        <v>7</v>
      </c>
      <c r="M20" s="92">
        <v>23.75</v>
      </c>
      <c r="N20" s="93">
        <v>1.4</v>
      </c>
      <c r="O20" s="94">
        <v>720</v>
      </c>
      <c r="P20" s="89">
        <v>5</v>
      </c>
      <c r="Q20" s="89">
        <v>4</v>
      </c>
      <c r="R20" s="92">
        <v>54.84</v>
      </c>
      <c r="S20" s="94">
        <v>636</v>
      </c>
      <c r="T20" s="89">
        <f t="shared" si="0"/>
        <v>2023</v>
      </c>
      <c r="U20" s="89">
        <f t="shared" si="1"/>
        <v>15</v>
      </c>
      <c r="V20" s="95"/>
    </row>
    <row r="21" spans="1:22" ht="11.25">
      <c r="A21" s="79"/>
      <c r="B21" s="88">
        <v>281</v>
      </c>
      <c r="C21" s="89" t="s">
        <v>178</v>
      </c>
      <c r="D21" s="90">
        <v>2</v>
      </c>
      <c r="E21" s="89" t="s">
        <v>179</v>
      </c>
      <c r="F21" s="90">
        <v>5</v>
      </c>
      <c r="G21" s="91">
        <v>1</v>
      </c>
      <c r="H21" s="92">
        <v>11.74</v>
      </c>
      <c r="I21" s="93">
        <v>0.8</v>
      </c>
      <c r="J21" s="94">
        <v>658</v>
      </c>
      <c r="K21" s="90">
        <v>6</v>
      </c>
      <c r="L21" s="91">
        <v>4</v>
      </c>
      <c r="M21" s="92">
        <v>23.94</v>
      </c>
      <c r="N21" s="93">
        <v>1.4</v>
      </c>
      <c r="O21" s="94">
        <v>697</v>
      </c>
      <c r="P21" s="89">
        <v>5</v>
      </c>
      <c r="Q21" s="89">
        <v>5</v>
      </c>
      <c r="R21" s="92">
        <v>54.35</v>
      </c>
      <c r="S21" s="94">
        <v>659</v>
      </c>
      <c r="T21" s="89">
        <f t="shared" si="0"/>
        <v>2014</v>
      </c>
      <c r="U21" s="89">
        <f t="shared" si="1"/>
        <v>16</v>
      </c>
      <c r="V21" s="95"/>
    </row>
    <row r="22" spans="1:22" ht="11.25">
      <c r="A22" s="79"/>
      <c r="B22" s="88">
        <v>5054</v>
      </c>
      <c r="C22" s="89" t="s">
        <v>180</v>
      </c>
      <c r="D22" s="90" t="s">
        <v>181</v>
      </c>
      <c r="E22" s="89" t="s">
        <v>182</v>
      </c>
      <c r="F22" s="90">
        <v>7</v>
      </c>
      <c r="G22" s="91">
        <v>7</v>
      </c>
      <c r="H22" s="92">
        <v>11.59</v>
      </c>
      <c r="I22" s="93">
        <v>1.6</v>
      </c>
      <c r="J22" s="94">
        <v>700</v>
      </c>
      <c r="K22" s="90">
        <v>6</v>
      </c>
      <c r="L22" s="91">
        <v>2</v>
      </c>
      <c r="M22" s="92">
        <v>23.56</v>
      </c>
      <c r="N22" s="93">
        <v>1.4</v>
      </c>
      <c r="O22" s="94">
        <v>742</v>
      </c>
      <c r="P22" s="89">
        <v>6</v>
      </c>
      <c r="Q22" s="89">
        <v>6</v>
      </c>
      <c r="R22" s="92">
        <v>56.3</v>
      </c>
      <c r="S22" s="94">
        <v>570</v>
      </c>
      <c r="T22" s="89">
        <f t="shared" si="0"/>
        <v>2012</v>
      </c>
      <c r="U22" s="89">
        <f t="shared" si="1"/>
        <v>17</v>
      </c>
      <c r="V22" s="95"/>
    </row>
    <row r="23" spans="1:22" ht="12">
      <c r="A23" s="79"/>
      <c r="B23" s="88">
        <v>785</v>
      </c>
      <c r="C23" s="89" t="s">
        <v>183</v>
      </c>
      <c r="D23" s="90">
        <v>1</v>
      </c>
      <c r="E23" s="96" t="s">
        <v>184</v>
      </c>
      <c r="F23" s="90">
        <v>3</v>
      </c>
      <c r="G23" s="91">
        <v>5</v>
      </c>
      <c r="H23" s="92">
        <v>12.17</v>
      </c>
      <c r="I23" s="93">
        <v>1.7</v>
      </c>
      <c r="J23" s="94">
        <v>547</v>
      </c>
      <c r="K23" s="90">
        <v>1</v>
      </c>
      <c r="L23" s="91">
        <v>8</v>
      </c>
      <c r="M23" s="92">
        <v>24.16</v>
      </c>
      <c r="N23" s="93">
        <v>1.4</v>
      </c>
      <c r="O23" s="94">
        <v>672</v>
      </c>
      <c r="P23" s="89">
        <v>4</v>
      </c>
      <c r="Q23" s="89">
        <v>5</v>
      </c>
      <c r="R23" s="92">
        <v>53.1</v>
      </c>
      <c r="S23" s="94">
        <v>720</v>
      </c>
      <c r="T23" s="89">
        <f t="shared" si="0"/>
        <v>1939</v>
      </c>
      <c r="U23" s="89">
        <f t="shared" si="1"/>
        <v>18</v>
      </c>
      <c r="V23" s="95"/>
    </row>
    <row r="24" spans="1:22" ht="11.25">
      <c r="A24" s="79"/>
      <c r="B24" s="88">
        <v>299</v>
      </c>
      <c r="C24" s="89" t="s">
        <v>185</v>
      </c>
      <c r="D24" s="90">
        <v>1</v>
      </c>
      <c r="E24" s="89" t="s">
        <v>186</v>
      </c>
      <c r="F24" s="90">
        <v>2</v>
      </c>
      <c r="G24" s="91">
        <v>7</v>
      </c>
      <c r="H24" s="92">
        <v>11.92</v>
      </c>
      <c r="I24" s="93">
        <v>1.5</v>
      </c>
      <c r="J24" s="94">
        <v>611</v>
      </c>
      <c r="K24" s="90">
        <v>1</v>
      </c>
      <c r="L24" s="91">
        <v>2</v>
      </c>
      <c r="M24" s="92">
        <v>24.23</v>
      </c>
      <c r="N24" s="93">
        <v>1.4</v>
      </c>
      <c r="O24" s="94">
        <v>664</v>
      </c>
      <c r="P24" s="89">
        <v>5</v>
      </c>
      <c r="Q24" s="89">
        <v>7</v>
      </c>
      <c r="R24" s="92">
        <v>54.41</v>
      </c>
      <c r="S24" s="94">
        <v>656</v>
      </c>
      <c r="T24" s="89">
        <f t="shared" si="0"/>
        <v>1931</v>
      </c>
      <c r="U24" s="89">
        <f t="shared" si="1"/>
        <v>19</v>
      </c>
      <c r="V24" s="95"/>
    </row>
    <row r="25" spans="1:22" ht="11.25">
      <c r="A25" s="79"/>
      <c r="B25" s="88">
        <v>282</v>
      </c>
      <c r="C25" s="89" t="s">
        <v>187</v>
      </c>
      <c r="D25" s="90">
        <v>2</v>
      </c>
      <c r="E25" s="89" t="s">
        <v>179</v>
      </c>
      <c r="F25" s="90">
        <v>2</v>
      </c>
      <c r="G25" s="91">
        <v>5</v>
      </c>
      <c r="H25" s="92">
        <v>12.1</v>
      </c>
      <c r="I25" s="93">
        <v>1.5</v>
      </c>
      <c r="J25" s="94">
        <v>564</v>
      </c>
      <c r="K25" s="90">
        <v>4</v>
      </c>
      <c r="L25" s="91">
        <v>8</v>
      </c>
      <c r="M25" s="92">
        <v>24.33</v>
      </c>
      <c r="N25" s="93">
        <v>2</v>
      </c>
      <c r="O25" s="94">
        <v>653</v>
      </c>
      <c r="P25" s="89">
        <v>4</v>
      </c>
      <c r="Q25" s="89">
        <v>3</v>
      </c>
      <c r="R25" s="92">
        <v>53.65</v>
      </c>
      <c r="S25" s="94">
        <v>693</v>
      </c>
      <c r="T25" s="89">
        <f t="shared" si="0"/>
        <v>1910</v>
      </c>
      <c r="U25" s="89">
        <f t="shared" si="1"/>
        <v>20</v>
      </c>
      <c r="V25" s="95"/>
    </row>
    <row r="26" spans="1:22" ht="11.25">
      <c r="A26" s="79"/>
      <c r="B26" s="88">
        <v>206</v>
      </c>
      <c r="C26" s="89" t="s">
        <v>188</v>
      </c>
      <c r="D26" s="90">
        <v>2</v>
      </c>
      <c r="E26" s="89" t="s">
        <v>189</v>
      </c>
      <c r="F26" s="90">
        <v>6</v>
      </c>
      <c r="G26" s="91">
        <v>4</v>
      </c>
      <c r="H26" s="92">
        <v>12.13</v>
      </c>
      <c r="I26" s="93">
        <v>1.7</v>
      </c>
      <c r="J26" s="94">
        <v>557</v>
      </c>
      <c r="K26" s="90">
        <v>7</v>
      </c>
      <c r="L26" s="91">
        <v>8</v>
      </c>
      <c r="M26" s="92">
        <v>24.56</v>
      </c>
      <c r="N26" s="93">
        <v>1.4</v>
      </c>
      <c r="O26" s="94">
        <v>628</v>
      </c>
      <c r="P26" s="89">
        <v>4</v>
      </c>
      <c r="Q26" s="89">
        <v>1</v>
      </c>
      <c r="R26" s="92">
        <v>54.3</v>
      </c>
      <c r="S26" s="94">
        <v>662</v>
      </c>
      <c r="T26" s="89">
        <f t="shared" si="0"/>
        <v>1847</v>
      </c>
      <c r="U26" s="89">
        <f t="shared" si="1"/>
        <v>21</v>
      </c>
      <c r="V26" s="95"/>
    </row>
    <row r="27" spans="1:22" ht="11.25">
      <c r="A27" s="79"/>
      <c r="B27" s="88">
        <v>427</v>
      </c>
      <c r="C27" s="89" t="s">
        <v>190</v>
      </c>
      <c r="D27" s="90">
        <v>2</v>
      </c>
      <c r="E27" s="89" t="s">
        <v>175</v>
      </c>
      <c r="F27" s="90">
        <v>4</v>
      </c>
      <c r="G27" s="91">
        <v>3</v>
      </c>
      <c r="H27" s="92">
        <v>12.15</v>
      </c>
      <c r="I27" s="93">
        <v>1.8</v>
      </c>
      <c r="J27" s="94">
        <v>552</v>
      </c>
      <c r="K27" s="90">
        <v>2</v>
      </c>
      <c r="L27" s="91">
        <v>6</v>
      </c>
      <c r="M27" s="92">
        <v>24.48</v>
      </c>
      <c r="N27" s="93">
        <v>2.4</v>
      </c>
      <c r="O27" s="94">
        <v>636</v>
      </c>
      <c r="P27" s="89">
        <v>4</v>
      </c>
      <c r="Q27" s="89">
        <v>2</v>
      </c>
      <c r="R27" s="92">
        <v>54.47</v>
      </c>
      <c r="S27" s="94">
        <v>654</v>
      </c>
      <c r="T27" s="89">
        <f t="shared" si="0"/>
        <v>1842</v>
      </c>
      <c r="U27" s="89">
        <f t="shared" si="1"/>
        <v>22</v>
      </c>
      <c r="V27" s="95"/>
    </row>
    <row r="28" spans="1:22" ht="11.25">
      <c r="A28" s="79"/>
      <c r="B28" s="88">
        <v>285</v>
      </c>
      <c r="C28" s="89" t="s">
        <v>191</v>
      </c>
      <c r="D28" s="90">
        <v>2</v>
      </c>
      <c r="E28" s="89" t="s">
        <v>179</v>
      </c>
      <c r="F28" s="90">
        <v>5</v>
      </c>
      <c r="G28" s="91">
        <v>2</v>
      </c>
      <c r="H28" s="92">
        <v>12.03</v>
      </c>
      <c r="I28" s="93">
        <v>0.8</v>
      </c>
      <c r="J28" s="94">
        <v>582</v>
      </c>
      <c r="K28" s="90">
        <v>6</v>
      </c>
      <c r="L28" s="91">
        <v>5</v>
      </c>
      <c r="M28" s="92">
        <v>24.51</v>
      </c>
      <c r="N28" s="93">
        <v>1.4</v>
      </c>
      <c r="O28" s="94">
        <v>633</v>
      </c>
      <c r="P28" s="89">
        <v>4</v>
      </c>
      <c r="Q28" s="89">
        <v>6</v>
      </c>
      <c r="R28" s="92">
        <v>55.11</v>
      </c>
      <c r="S28" s="94">
        <v>624</v>
      </c>
      <c r="T28" s="89">
        <f t="shared" si="0"/>
        <v>1839</v>
      </c>
      <c r="U28" s="89">
        <f t="shared" si="1"/>
        <v>23</v>
      </c>
      <c r="V28" s="95"/>
    </row>
    <row r="29" spans="1:22" ht="11.25">
      <c r="A29" s="79"/>
      <c r="B29" s="88">
        <v>764</v>
      </c>
      <c r="C29" s="89" t="s">
        <v>192</v>
      </c>
      <c r="D29" s="90">
        <v>1</v>
      </c>
      <c r="E29" s="89" t="s">
        <v>173</v>
      </c>
      <c r="F29" s="90">
        <v>3</v>
      </c>
      <c r="G29" s="91">
        <v>7</v>
      </c>
      <c r="H29" s="92">
        <v>12.01</v>
      </c>
      <c r="I29" s="93">
        <v>1.7</v>
      </c>
      <c r="J29" s="94">
        <v>587</v>
      </c>
      <c r="K29" s="90">
        <v>2</v>
      </c>
      <c r="L29" s="91">
        <v>2</v>
      </c>
      <c r="M29" s="92">
        <v>24.24</v>
      </c>
      <c r="N29" s="93">
        <v>2.4</v>
      </c>
      <c r="O29" s="94">
        <v>663</v>
      </c>
      <c r="P29" s="89">
        <v>5</v>
      </c>
      <c r="Q29" s="89">
        <v>8</v>
      </c>
      <c r="R29" s="92">
        <v>56.02</v>
      </c>
      <c r="S29" s="94">
        <v>582</v>
      </c>
      <c r="T29" s="89">
        <f t="shared" si="0"/>
        <v>1832</v>
      </c>
      <c r="U29" s="89">
        <f t="shared" si="1"/>
        <v>24</v>
      </c>
      <c r="V29" s="95"/>
    </row>
    <row r="30" spans="1:22" ht="11.25">
      <c r="A30" s="79"/>
      <c r="B30" s="88">
        <v>761</v>
      </c>
      <c r="C30" s="89" t="s">
        <v>193</v>
      </c>
      <c r="D30" s="90">
        <v>2</v>
      </c>
      <c r="E30" s="89" t="s">
        <v>173</v>
      </c>
      <c r="F30" s="90">
        <v>1</v>
      </c>
      <c r="G30" s="91">
        <v>4</v>
      </c>
      <c r="H30" s="92">
        <v>11.97</v>
      </c>
      <c r="I30" s="93">
        <v>1</v>
      </c>
      <c r="J30" s="94">
        <v>598</v>
      </c>
      <c r="K30" s="90">
        <v>3</v>
      </c>
      <c r="L30" s="91">
        <v>7</v>
      </c>
      <c r="M30" s="92">
        <v>24.71</v>
      </c>
      <c r="N30" s="93">
        <v>1.8</v>
      </c>
      <c r="O30" s="94">
        <v>611</v>
      </c>
      <c r="P30" s="89">
        <v>4</v>
      </c>
      <c r="Q30" s="89">
        <v>7</v>
      </c>
      <c r="R30" s="92">
        <v>55.24</v>
      </c>
      <c r="S30" s="94">
        <v>617</v>
      </c>
      <c r="T30" s="89">
        <f t="shared" si="0"/>
        <v>1826</v>
      </c>
      <c r="U30" s="89">
        <f t="shared" si="1"/>
        <v>25</v>
      </c>
      <c r="V30" s="95"/>
    </row>
    <row r="31" spans="1:22" ht="11.25">
      <c r="A31" s="79"/>
      <c r="B31" s="88">
        <v>661</v>
      </c>
      <c r="C31" s="89" t="s">
        <v>194</v>
      </c>
      <c r="D31" s="90">
        <v>1</v>
      </c>
      <c r="E31" s="89" t="s">
        <v>195</v>
      </c>
      <c r="F31" s="90">
        <v>5</v>
      </c>
      <c r="G31" s="91">
        <v>4</v>
      </c>
      <c r="H31" s="92">
        <v>12.13</v>
      </c>
      <c r="I31" s="93">
        <v>0.8</v>
      </c>
      <c r="J31" s="94">
        <v>557</v>
      </c>
      <c r="K31" s="90">
        <v>6</v>
      </c>
      <c r="L31" s="91">
        <v>7</v>
      </c>
      <c r="M31" s="92">
        <v>24.65</v>
      </c>
      <c r="N31" s="93">
        <v>1.4</v>
      </c>
      <c r="O31" s="94">
        <v>618</v>
      </c>
      <c r="P31" s="89">
        <v>3</v>
      </c>
      <c r="Q31" s="89">
        <v>4</v>
      </c>
      <c r="R31" s="92">
        <v>54.65</v>
      </c>
      <c r="S31" s="94">
        <v>645</v>
      </c>
      <c r="T31" s="89">
        <f t="shared" si="0"/>
        <v>1820</v>
      </c>
      <c r="U31" s="89">
        <f t="shared" si="1"/>
        <v>26</v>
      </c>
      <c r="V31" s="95"/>
    </row>
    <row r="32" spans="1:22" ht="11.25">
      <c r="A32" s="79"/>
      <c r="B32" s="88">
        <v>429</v>
      </c>
      <c r="C32" s="89" t="s">
        <v>196</v>
      </c>
      <c r="D32" s="90">
        <v>1</v>
      </c>
      <c r="E32" s="89" t="s">
        <v>175</v>
      </c>
      <c r="F32" s="90">
        <v>4</v>
      </c>
      <c r="G32" s="91">
        <v>6</v>
      </c>
      <c r="H32" s="92">
        <v>12.14</v>
      </c>
      <c r="I32" s="93">
        <v>1.8</v>
      </c>
      <c r="J32" s="94">
        <v>554</v>
      </c>
      <c r="K32" s="90">
        <v>3</v>
      </c>
      <c r="L32" s="91">
        <v>1</v>
      </c>
      <c r="M32" s="92">
        <v>24.73</v>
      </c>
      <c r="N32" s="93">
        <v>1.8</v>
      </c>
      <c r="O32" s="94">
        <v>609</v>
      </c>
      <c r="P32" s="89">
        <v>3</v>
      </c>
      <c r="Q32" s="89">
        <v>3</v>
      </c>
      <c r="R32" s="92">
        <v>55.06</v>
      </c>
      <c r="S32" s="94">
        <v>626</v>
      </c>
      <c r="T32" s="89">
        <f t="shared" si="0"/>
        <v>1789</v>
      </c>
      <c r="U32" s="89">
        <f t="shared" si="1"/>
        <v>27</v>
      </c>
      <c r="V32" s="95"/>
    </row>
    <row r="33" spans="1:22" ht="11.25">
      <c r="A33" s="79"/>
      <c r="B33" s="88">
        <v>137</v>
      </c>
      <c r="C33" s="89" t="s">
        <v>197</v>
      </c>
      <c r="D33" s="90">
        <v>2</v>
      </c>
      <c r="E33" s="89" t="s">
        <v>198</v>
      </c>
      <c r="F33" s="90">
        <v>3</v>
      </c>
      <c r="G33" s="91">
        <v>8</v>
      </c>
      <c r="H33" s="92">
        <v>12.03</v>
      </c>
      <c r="I33" s="93">
        <v>1.7</v>
      </c>
      <c r="J33" s="94">
        <v>582</v>
      </c>
      <c r="K33" s="90">
        <v>2</v>
      </c>
      <c r="L33" s="91">
        <v>3</v>
      </c>
      <c r="M33" s="92">
        <v>24.27</v>
      </c>
      <c r="N33" s="93">
        <v>2.4</v>
      </c>
      <c r="O33" s="94">
        <v>660</v>
      </c>
      <c r="P33" s="89">
        <v>5</v>
      </c>
      <c r="Q33" s="89">
        <v>2</v>
      </c>
      <c r="R33" s="92">
        <v>57.17</v>
      </c>
      <c r="S33" s="94">
        <v>532</v>
      </c>
      <c r="T33" s="89">
        <f t="shared" si="0"/>
        <v>1774</v>
      </c>
      <c r="U33" s="89">
        <f t="shared" si="1"/>
        <v>28</v>
      </c>
      <c r="V33" s="95"/>
    </row>
    <row r="34" spans="1:22" ht="11.25">
      <c r="A34" s="79"/>
      <c r="B34" s="88">
        <v>291</v>
      </c>
      <c r="C34" s="89" t="s">
        <v>199</v>
      </c>
      <c r="D34" s="90">
        <v>1</v>
      </c>
      <c r="E34" s="89" t="s">
        <v>179</v>
      </c>
      <c r="F34" s="90">
        <v>6</v>
      </c>
      <c r="G34" s="91">
        <v>1</v>
      </c>
      <c r="H34" s="92">
        <v>12.19</v>
      </c>
      <c r="I34" s="93">
        <v>1.7</v>
      </c>
      <c r="J34" s="94">
        <v>542</v>
      </c>
      <c r="K34" s="90">
        <v>7</v>
      </c>
      <c r="L34" s="91">
        <v>5</v>
      </c>
      <c r="M34" s="92">
        <v>24.58</v>
      </c>
      <c r="N34" s="93">
        <v>1.4</v>
      </c>
      <c r="O34" s="94">
        <v>625</v>
      </c>
      <c r="P34" s="89">
        <v>3</v>
      </c>
      <c r="Q34" s="89">
        <v>5</v>
      </c>
      <c r="R34" s="92">
        <v>55.88</v>
      </c>
      <c r="S34" s="94">
        <v>588</v>
      </c>
      <c r="T34" s="89">
        <f t="shared" si="0"/>
        <v>1755</v>
      </c>
      <c r="U34" s="89">
        <f t="shared" si="1"/>
        <v>29</v>
      </c>
      <c r="V34" s="95"/>
    </row>
    <row r="35" spans="1:22" ht="11.25">
      <c r="A35" s="79"/>
      <c r="B35" s="88">
        <v>619</v>
      </c>
      <c r="C35" s="89" t="s">
        <v>200</v>
      </c>
      <c r="D35" s="90">
        <v>2</v>
      </c>
      <c r="E35" s="89" t="s">
        <v>169</v>
      </c>
      <c r="F35" s="90">
        <v>3</v>
      </c>
      <c r="G35" s="91">
        <v>4</v>
      </c>
      <c r="H35" s="92">
        <v>12.37</v>
      </c>
      <c r="I35" s="93">
        <v>1.7</v>
      </c>
      <c r="J35" s="94">
        <v>499</v>
      </c>
      <c r="K35" s="90">
        <v>1</v>
      </c>
      <c r="L35" s="91">
        <v>7</v>
      </c>
      <c r="M35" s="92">
        <v>24.83</v>
      </c>
      <c r="N35" s="93">
        <v>1.4</v>
      </c>
      <c r="O35" s="94">
        <v>598</v>
      </c>
      <c r="P35" s="89">
        <v>3</v>
      </c>
      <c r="Q35" s="89">
        <v>1</v>
      </c>
      <c r="R35" s="92">
        <v>54.55</v>
      </c>
      <c r="S35" s="94">
        <v>650</v>
      </c>
      <c r="T35" s="89">
        <f t="shared" si="0"/>
        <v>1747</v>
      </c>
      <c r="U35" s="89">
        <f t="shared" si="1"/>
        <v>30</v>
      </c>
      <c r="V35" s="95"/>
    </row>
    <row r="36" spans="1:22" ht="11.25">
      <c r="A36" s="79"/>
      <c r="B36" s="88">
        <v>9001</v>
      </c>
      <c r="C36" s="89" t="s">
        <v>201</v>
      </c>
      <c r="D36" s="90"/>
      <c r="E36" s="89" t="s">
        <v>202</v>
      </c>
      <c r="F36" s="90">
        <v>7</v>
      </c>
      <c r="G36" s="91">
        <v>4</v>
      </c>
      <c r="H36" s="92">
        <v>12.42</v>
      </c>
      <c r="I36" s="93">
        <v>1.6</v>
      </c>
      <c r="J36" s="94">
        <v>489</v>
      </c>
      <c r="K36" s="90">
        <v>5</v>
      </c>
      <c r="L36" s="91">
        <v>7</v>
      </c>
      <c r="M36" s="92">
        <v>24.8</v>
      </c>
      <c r="N36" s="93">
        <v>1</v>
      </c>
      <c r="O36" s="94">
        <v>601</v>
      </c>
      <c r="P36" s="89">
        <v>2</v>
      </c>
      <c r="Q36" s="89">
        <v>4</v>
      </c>
      <c r="R36" s="92">
        <v>54.72</v>
      </c>
      <c r="S36" s="94">
        <v>642</v>
      </c>
      <c r="T36" s="89">
        <f t="shared" si="0"/>
        <v>1732</v>
      </c>
      <c r="U36" s="89">
        <f t="shared" si="1"/>
        <v>31</v>
      </c>
      <c r="V36" s="95"/>
    </row>
    <row r="37" spans="1:22" ht="11.25">
      <c r="A37" s="79"/>
      <c r="B37" s="88">
        <v>540</v>
      </c>
      <c r="C37" s="89" t="s">
        <v>203</v>
      </c>
      <c r="D37" s="90">
        <v>1</v>
      </c>
      <c r="E37" s="89" t="s">
        <v>204</v>
      </c>
      <c r="F37" s="90">
        <v>4</v>
      </c>
      <c r="G37" s="91">
        <v>7</v>
      </c>
      <c r="H37" s="92">
        <v>12.22</v>
      </c>
      <c r="I37" s="93">
        <v>1.8</v>
      </c>
      <c r="J37" s="94">
        <v>535</v>
      </c>
      <c r="K37" s="90">
        <v>3</v>
      </c>
      <c r="L37" s="91">
        <v>2</v>
      </c>
      <c r="M37" s="92">
        <v>25.08</v>
      </c>
      <c r="N37" s="93">
        <v>1.8</v>
      </c>
      <c r="O37" s="94">
        <v>572</v>
      </c>
      <c r="P37" s="89">
        <v>3</v>
      </c>
      <c r="Q37" s="89">
        <v>2</v>
      </c>
      <c r="R37" s="92">
        <v>56.14</v>
      </c>
      <c r="S37" s="94">
        <v>577</v>
      </c>
      <c r="T37" s="89">
        <f t="shared" si="0"/>
        <v>1684</v>
      </c>
      <c r="U37" s="89">
        <f t="shared" si="1"/>
        <v>32</v>
      </c>
      <c r="V37" s="95"/>
    </row>
    <row r="38" spans="1:22" ht="11.25">
      <c r="A38" s="79"/>
      <c r="B38" s="88">
        <v>430</v>
      </c>
      <c r="C38" s="89" t="s">
        <v>205</v>
      </c>
      <c r="D38" s="90">
        <v>1</v>
      </c>
      <c r="E38" s="89" t="s">
        <v>175</v>
      </c>
      <c r="F38" s="90">
        <v>4</v>
      </c>
      <c r="G38" s="91">
        <v>1</v>
      </c>
      <c r="H38" s="92">
        <v>12.6</v>
      </c>
      <c r="I38" s="93">
        <v>1.8</v>
      </c>
      <c r="J38" s="94">
        <v>446</v>
      </c>
      <c r="K38" s="90">
        <v>2</v>
      </c>
      <c r="L38" s="91">
        <v>4</v>
      </c>
      <c r="M38" s="92">
        <v>25.07</v>
      </c>
      <c r="N38" s="93">
        <v>2.4</v>
      </c>
      <c r="O38" s="94">
        <v>573</v>
      </c>
      <c r="P38" s="89">
        <v>2</v>
      </c>
      <c r="Q38" s="89">
        <v>6</v>
      </c>
      <c r="R38" s="92">
        <v>55.2</v>
      </c>
      <c r="S38" s="94">
        <v>619</v>
      </c>
      <c r="T38" s="89">
        <f t="shared" si="0"/>
        <v>1638</v>
      </c>
      <c r="U38" s="89">
        <f aca="true" t="shared" si="2" ref="U38:U69">IF(T38="","",RANK(T38,$T$6:$T$60))</f>
        <v>33</v>
      </c>
      <c r="V38" s="95"/>
    </row>
    <row r="39" spans="1:22" ht="11.25">
      <c r="A39" s="79"/>
      <c r="B39" s="88">
        <v>794</v>
      </c>
      <c r="C39" s="89" t="s">
        <v>206</v>
      </c>
      <c r="D39" s="90">
        <v>1</v>
      </c>
      <c r="E39" s="89" t="s">
        <v>186</v>
      </c>
      <c r="F39" s="90">
        <v>2</v>
      </c>
      <c r="G39" s="91">
        <v>4</v>
      </c>
      <c r="H39" s="92">
        <v>12.29</v>
      </c>
      <c r="I39" s="93">
        <v>1.5</v>
      </c>
      <c r="J39" s="94">
        <v>518</v>
      </c>
      <c r="K39" s="90">
        <v>4</v>
      </c>
      <c r="L39" s="91">
        <v>7</v>
      </c>
      <c r="M39" s="92">
        <v>25.39</v>
      </c>
      <c r="N39" s="93">
        <v>2</v>
      </c>
      <c r="O39" s="94">
        <v>540</v>
      </c>
      <c r="P39" s="89">
        <v>2</v>
      </c>
      <c r="Q39" s="89">
        <v>3</v>
      </c>
      <c r="R39" s="92">
        <v>57.03</v>
      </c>
      <c r="S39" s="94">
        <v>538</v>
      </c>
      <c r="T39" s="89">
        <f t="shared" si="0"/>
        <v>1596</v>
      </c>
      <c r="U39" s="89">
        <f t="shared" si="2"/>
        <v>34</v>
      </c>
      <c r="V39" s="95"/>
    </row>
    <row r="40" spans="1:22" ht="11.25">
      <c r="A40" s="79"/>
      <c r="B40" s="88">
        <v>668</v>
      </c>
      <c r="C40" s="89" t="s">
        <v>207</v>
      </c>
      <c r="D40" s="90">
        <v>1</v>
      </c>
      <c r="E40" s="89" t="s">
        <v>208</v>
      </c>
      <c r="F40" s="90">
        <v>5</v>
      </c>
      <c r="G40" s="91">
        <v>5</v>
      </c>
      <c r="H40" s="92">
        <v>12.34</v>
      </c>
      <c r="I40" s="93">
        <v>0.8</v>
      </c>
      <c r="J40" s="94">
        <v>506</v>
      </c>
      <c r="K40" s="90">
        <v>6</v>
      </c>
      <c r="L40" s="91">
        <v>8</v>
      </c>
      <c r="M40" s="92">
        <v>24.97</v>
      </c>
      <c r="N40" s="93">
        <v>1.4</v>
      </c>
      <c r="O40" s="94">
        <v>583</v>
      </c>
      <c r="P40" s="89">
        <v>2</v>
      </c>
      <c r="Q40" s="89">
        <v>5</v>
      </c>
      <c r="R40" s="92">
        <v>57.86</v>
      </c>
      <c r="S40" s="94">
        <v>502</v>
      </c>
      <c r="T40" s="89">
        <f t="shared" si="0"/>
        <v>1591</v>
      </c>
      <c r="U40" s="89">
        <f t="shared" si="2"/>
        <v>35</v>
      </c>
      <c r="V40" s="95"/>
    </row>
    <row r="41" spans="1:22" ht="11.25">
      <c r="A41" s="79"/>
      <c r="B41" s="88">
        <v>631</v>
      </c>
      <c r="C41" s="89" t="s">
        <v>209</v>
      </c>
      <c r="D41" s="90">
        <v>1</v>
      </c>
      <c r="E41" s="89" t="s">
        <v>169</v>
      </c>
      <c r="F41" s="90">
        <v>3</v>
      </c>
      <c r="G41" s="91">
        <v>1</v>
      </c>
      <c r="H41" s="92">
        <v>12.2</v>
      </c>
      <c r="I41" s="93">
        <v>1.7</v>
      </c>
      <c r="J41" s="94">
        <v>540</v>
      </c>
      <c r="K41" s="90">
        <v>1</v>
      </c>
      <c r="L41" s="91">
        <v>4</v>
      </c>
      <c r="M41" s="92">
        <v>25.11</v>
      </c>
      <c r="N41" s="93">
        <v>1.4</v>
      </c>
      <c r="O41" s="94">
        <v>569</v>
      </c>
      <c r="P41" s="89">
        <v>3</v>
      </c>
      <c r="Q41" s="89">
        <v>8</v>
      </c>
      <c r="R41" s="92">
        <v>59.79</v>
      </c>
      <c r="S41" s="94">
        <v>425</v>
      </c>
      <c r="T41" s="89">
        <f t="shared" si="0"/>
        <v>1534</v>
      </c>
      <c r="U41" s="89">
        <f t="shared" si="2"/>
        <v>36</v>
      </c>
      <c r="V41" s="95"/>
    </row>
    <row r="42" spans="1:22" ht="11.25">
      <c r="A42" s="79"/>
      <c r="B42" s="88">
        <v>1904</v>
      </c>
      <c r="C42" s="89" t="s">
        <v>210</v>
      </c>
      <c r="D42" s="90">
        <v>1</v>
      </c>
      <c r="E42" s="89" t="s">
        <v>102</v>
      </c>
      <c r="F42" s="90">
        <v>1</v>
      </c>
      <c r="G42" s="91">
        <v>1</v>
      </c>
      <c r="H42" s="92">
        <v>12.69</v>
      </c>
      <c r="I42" s="93">
        <v>1</v>
      </c>
      <c r="J42" s="94">
        <v>426</v>
      </c>
      <c r="K42" s="90">
        <v>3</v>
      </c>
      <c r="L42" s="91">
        <v>4</v>
      </c>
      <c r="M42" s="92">
        <v>25.62</v>
      </c>
      <c r="N42" s="93">
        <v>1.8</v>
      </c>
      <c r="O42" s="94">
        <v>517</v>
      </c>
      <c r="P42" s="89">
        <v>2</v>
      </c>
      <c r="Q42" s="89">
        <v>8</v>
      </c>
      <c r="R42" s="92">
        <v>57.48</v>
      </c>
      <c r="S42" s="94">
        <v>518</v>
      </c>
      <c r="T42" s="89">
        <f t="shared" si="0"/>
        <v>1461</v>
      </c>
      <c r="U42" s="89">
        <f t="shared" si="2"/>
        <v>37</v>
      </c>
      <c r="V42" s="95"/>
    </row>
    <row r="43" spans="1:22" ht="11.25">
      <c r="A43" s="79"/>
      <c r="B43" s="88">
        <v>796</v>
      </c>
      <c r="C43" s="89" t="s">
        <v>211</v>
      </c>
      <c r="D43" s="90">
        <v>1</v>
      </c>
      <c r="E43" s="89" t="s">
        <v>177</v>
      </c>
      <c r="F43" s="90">
        <v>6</v>
      </c>
      <c r="G43" s="91">
        <v>2</v>
      </c>
      <c r="H43" s="92">
        <v>12.32</v>
      </c>
      <c r="I43" s="93">
        <v>1.7</v>
      </c>
      <c r="J43" s="94">
        <v>511</v>
      </c>
      <c r="K43" s="90">
        <v>7</v>
      </c>
      <c r="L43" s="91">
        <v>6</v>
      </c>
      <c r="M43" s="92">
        <v>24.72</v>
      </c>
      <c r="N43" s="93">
        <v>1.4</v>
      </c>
      <c r="O43" s="94">
        <v>610</v>
      </c>
      <c r="P43" s="89">
        <v>3</v>
      </c>
      <c r="Q43" s="89">
        <v>6</v>
      </c>
      <c r="R43" s="94" t="s">
        <v>212</v>
      </c>
      <c r="S43" s="94">
        <v>333</v>
      </c>
      <c r="T43" s="89">
        <f t="shared" si="0"/>
        <v>1454</v>
      </c>
      <c r="U43" s="89">
        <f t="shared" si="2"/>
        <v>38</v>
      </c>
      <c r="V43" s="95"/>
    </row>
    <row r="44" spans="1:22" ht="11.25">
      <c r="A44" s="79"/>
      <c r="B44" s="88">
        <v>588</v>
      </c>
      <c r="C44" s="89" t="s">
        <v>213</v>
      </c>
      <c r="D44" s="90">
        <v>1</v>
      </c>
      <c r="E44" s="89" t="s">
        <v>177</v>
      </c>
      <c r="F44" s="90">
        <v>2</v>
      </c>
      <c r="G44" s="91">
        <v>8</v>
      </c>
      <c r="H44" s="92">
        <v>12.44</v>
      </c>
      <c r="I44" s="93">
        <v>1.5</v>
      </c>
      <c r="J44" s="94">
        <v>482</v>
      </c>
      <c r="K44" s="90">
        <v>1</v>
      </c>
      <c r="L44" s="91">
        <v>3</v>
      </c>
      <c r="M44" s="92">
        <v>25.75</v>
      </c>
      <c r="N44" s="93">
        <v>1.4</v>
      </c>
      <c r="O44" s="94">
        <v>504</v>
      </c>
      <c r="P44" s="89">
        <v>2</v>
      </c>
      <c r="Q44" s="89">
        <v>7</v>
      </c>
      <c r="R44" s="94">
        <v>59.37</v>
      </c>
      <c r="S44" s="94">
        <v>441</v>
      </c>
      <c r="T44" s="89">
        <f t="shared" si="0"/>
        <v>1427</v>
      </c>
      <c r="U44" s="89">
        <f t="shared" si="2"/>
        <v>39</v>
      </c>
      <c r="V44" s="95"/>
    </row>
    <row r="45" spans="1:22" ht="11.25">
      <c r="A45" s="79"/>
      <c r="B45" s="88">
        <v>425</v>
      </c>
      <c r="C45" s="89" t="s">
        <v>214</v>
      </c>
      <c r="D45" s="90">
        <v>2</v>
      </c>
      <c r="E45" s="89" t="s">
        <v>175</v>
      </c>
      <c r="F45" s="90">
        <v>4</v>
      </c>
      <c r="G45" s="91">
        <v>5</v>
      </c>
      <c r="H45" s="92">
        <v>12.66</v>
      </c>
      <c r="I45" s="93">
        <v>1.8</v>
      </c>
      <c r="J45" s="94">
        <v>433</v>
      </c>
      <c r="K45" s="90">
        <v>2</v>
      </c>
      <c r="L45" s="91">
        <v>8</v>
      </c>
      <c r="M45" s="92">
        <v>25.9</v>
      </c>
      <c r="N45" s="93">
        <v>2.4</v>
      </c>
      <c r="O45" s="94">
        <v>489</v>
      </c>
      <c r="P45" s="89">
        <v>2</v>
      </c>
      <c r="Q45" s="89">
        <v>2</v>
      </c>
      <c r="R45" s="94">
        <v>59.12</v>
      </c>
      <c r="S45" s="94">
        <v>451</v>
      </c>
      <c r="T45" s="89">
        <f t="shared" si="0"/>
        <v>1373</v>
      </c>
      <c r="U45" s="89">
        <f t="shared" si="2"/>
        <v>40</v>
      </c>
      <c r="V45" s="95"/>
    </row>
    <row r="46" spans="1:22" ht="11.25">
      <c r="A46" s="79"/>
      <c r="B46" s="88">
        <v>289</v>
      </c>
      <c r="C46" s="89" t="s">
        <v>215</v>
      </c>
      <c r="D46" s="90">
        <v>1</v>
      </c>
      <c r="E46" s="89" t="s">
        <v>179</v>
      </c>
      <c r="F46" s="90">
        <v>2</v>
      </c>
      <c r="G46" s="91">
        <v>1</v>
      </c>
      <c r="H46" s="92">
        <v>12.75</v>
      </c>
      <c r="I46" s="93">
        <v>1.5</v>
      </c>
      <c r="J46" s="94">
        <v>413</v>
      </c>
      <c r="K46" s="90">
        <v>4</v>
      </c>
      <c r="L46" s="91">
        <v>4</v>
      </c>
      <c r="M46" s="92">
        <v>26.06</v>
      </c>
      <c r="N46" s="93">
        <v>2</v>
      </c>
      <c r="O46" s="94">
        <v>474</v>
      </c>
      <c r="P46" s="89">
        <v>2</v>
      </c>
      <c r="Q46" s="89">
        <v>1</v>
      </c>
      <c r="R46" s="94">
        <v>58.67</v>
      </c>
      <c r="S46" s="94">
        <v>469</v>
      </c>
      <c r="T46" s="89">
        <f t="shared" si="0"/>
        <v>1356</v>
      </c>
      <c r="U46" s="89">
        <f t="shared" si="2"/>
        <v>41</v>
      </c>
      <c r="V46" s="95"/>
    </row>
    <row r="47" spans="1:22" ht="11.25">
      <c r="A47" s="79"/>
      <c r="B47" s="88">
        <v>669</v>
      </c>
      <c r="C47" s="89" t="s">
        <v>216</v>
      </c>
      <c r="D47" s="90">
        <v>1</v>
      </c>
      <c r="E47" s="89" t="s">
        <v>208</v>
      </c>
      <c r="F47" s="90">
        <v>4</v>
      </c>
      <c r="G47" s="91">
        <v>4</v>
      </c>
      <c r="H47" s="92">
        <v>12.76</v>
      </c>
      <c r="I47" s="93">
        <v>1.8</v>
      </c>
      <c r="J47" s="94">
        <v>411</v>
      </c>
      <c r="K47" s="90">
        <v>2</v>
      </c>
      <c r="L47" s="91">
        <v>7</v>
      </c>
      <c r="M47" s="92">
        <v>26.11</v>
      </c>
      <c r="N47" s="93">
        <v>2.4</v>
      </c>
      <c r="O47" s="94">
        <v>469</v>
      </c>
      <c r="P47" s="89">
        <v>1</v>
      </c>
      <c r="Q47" s="89">
        <v>4</v>
      </c>
      <c r="R47" s="94" t="s">
        <v>217</v>
      </c>
      <c r="S47" s="94">
        <v>364</v>
      </c>
      <c r="T47" s="89">
        <f t="shared" si="0"/>
        <v>1244</v>
      </c>
      <c r="U47" s="89">
        <f t="shared" si="2"/>
        <v>42</v>
      </c>
      <c r="V47" s="95"/>
    </row>
    <row r="48" spans="1:22" ht="11.25">
      <c r="A48" s="79"/>
      <c r="B48" s="88">
        <v>584</v>
      </c>
      <c r="C48" s="89" t="s">
        <v>218</v>
      </c>
      <c r="D48" s="90">
        <v>2</v>
      </c>
      <c r="E48" s="89" t="s">
        <v>177</v>
      </c>
      <c r="F48" s="90">
        <v>1</v>
      </c>
      <c r="G48" s="91">
        <v>6</v>
      </c>
      <c r="H48" s="92">
        <v>12.81</v>
      </c>
      <c r="I48" s="93">
        <v>1</v>
      </c>
      <c r="J48" s="94">
        <v>400</v>
      </c>
      <c r="K48" s="90">
        <v>4</v>
      </c>
      <c r="L48" s="91">
        <v>1</v>
      </c>
      <c r="M48" s="92">
        <v>26.03</v>
      </c>
      <c r="N48" s="93">
        <v>2</v>
      </c>
      <c r="O48" s="94">
        <v>477</v>
      </c>
      <c r="P48" s="89">
        <v>1</v>
      </c>
      <c r="Q48" s="89">
        <v>5</v>
      </c>
      <c r="R48" s="94" t="s">
        <v>219</v>
      </c>
      <c r="S48" s="94">
        <v>366</v>
      </c>
      <c r="T48" s="89">
        <f t="shared" si="0"/>
        <v>1243</v>
      </c>
      <c r="U48" s="89">
        <f t="shared" si="2"/>
        <v>43</v>
      </c>
      <c r="V48" s="95"/>
    </row>
    <row r="49" spans="1:22" ht="11.25">
      <c r="A49" s="79"/>
      <c r="B49" s="88">
        <v>300</v>
      </c>
      <c r="C49" s="89" t="s">
        <v>220</v>
      </c>
      <c r="D49" s="90">
        <v>1</v>
      </c>
      <c r="E49" s="89" t="s">
        <v>186</v>
      </c>
      <c r="F49" s="90">
        <v>4</v>
      </c>
      <c r="G49" s="91">
        <v>8</v>
      </c>
      <c r="H49" s="92">
        <v>13.04</v>
      </c>
      <c r="I49" s="93">
        <v>1.8</v>
      </c>
      <c r="J49" s="94">
        <v>353</v>
      </c>
      <c r="K49" s="90">
        <v>3</v>
      </c>
      <c r="L49" s="91">
        <v>3</v>
      </c>
      <c r="M49" s="92">
        <v>27.2</v>
      </c>
      <c r="N49" s="93">
        <v>1.8</v>
      </c>
      <c r="O49" s="94">
        <v>371</v>
      </c>
      <c r="P49" s="89">
        <v>1</v>
      </c>
      <c r="Q49" s="89">
        <v>7</v>
      </c>
      <c r="R49" s="94">
        <v>57.86</v>
      </c>
      <c r="S49" s="94">
        <v>502</v>
      </c>
      <c r="T49" s="89">
        <f t="shared" si="0"/>
        <v>1226</v>
      </c>
      <c r="U49" s="89">
        <f t="shared" si="2"/>
        <v>44</v>
      </c>
      <c r="V49" s="95"/>
    </row>
    <row r="50" spans="1:22" ht="11.25">
      <c r="A50" s="79"/>
      <c r="B50" s="88">
        <v>606</v>
      </c>
      <c r="C50" s="89" t="s">
        <v>221</v>
      </c>
      <c r="D50" s="90">
        <v>1</v>
      </c>
      <c r="E50" s="89" t="s">
        <v>222</v>
      </c>
      <c r="F50" s="90">
        <v>2</v>
      </c>
      <c r="G50" s="91">
        <v>3</v>
      </c>
      <c r="H50" s="92">
        <v>12.92</v>
      </c>
      <c r="I50" s="93">
        <v>1.5</v>
      </c>
      <c r="J50" s="94">
        <v>377</v>
      </c>
      <c r="K50" s="90">
        <v>4</v>
      </c>
      <c r="L50" s="91">
        <v>6</v>
      </c>
      <c r="M50" s="92">
        <v>26.67</v>
      </c>
      <c r="N50" s="93">
        <v>2</v>
      </c>
      <c r="O50" s="94">
        <v>417</v>
      </c>
      <c r="P50" s="89">
        <v>1</v>
      </c>
      <c r="Q50" s="89">
        <v>6</v>
      </c>
      <c r="R50" s="94" t="s">
        <v>223</v>
      </c>
      <c r="S50" s="94">
        <v>264</v>
      </c>
      <c r="T50" s="89">
        <f t="shared" si="0"/>
        <v>1058</v>
      </c>
      <c r="U50" s="89">
        <f t="shared" si="2"/>
        <v>45</v>
      </c>
      <c r="V50" s="95"/>
    </row>
    <row r="51" spans="1:22" ht="11.25">
      <c r="A51" s="79"/>
      <c r="B51" s="88">
        <v>627</v>
      </c>
      <c r="C51" s="89" t="s">
        <v>224</v>
      </c>
      <c r="D51" s="90">
        <v>1</v>
      </c>
      <c r="E51" s="89" t="s">
        <v>169</v>
      </c>
      <c r="F51" s="90">
        <v>3</v>
      </c>
      <c r="G51" s="91">
        <v>6</v>
      </c>
      <c r="H51" s="92">
        <v>13.62</v>
      </c>
      <c r="I51" s="93">
        <v>1.7</v>
      </c>
      <c r="J51" s="94">
        <v>247</v>
      </c>
      <c r="K51" s="90">
        <v>2</v>
      </c>
      <c r="L51" s="91">
        <v>1</v>
      </c>
      <c r="M51" s="92">
        <v>27.92</v>
      </c>
      <c r="N51" s="93">
        <v>2.4</v>
      </c>
      <c r="O51" s="94">
        <v>313</v>
      </c>
      <c r="P51" s="89">
        <v>1</v>
      </c>
      <c r="Q51" s="89">
        <v>8</v>
      </c>
      <c r="R51" s="94" t="s">
        <v>225</v>
      </c>
      <c r="S51" s="94">
        <v>317</v>
      </c>
      <c r="T51" s="89">
        <f t="shared" si="0"/>
        <v>877</v>
      </c>
      <c r="U51" s="89">
        <f t="shared" si="2"/>
        <v>46</v>
      </c>
      <c r="V51" s="95"/>
    </row>
    <row r="52" spans="1:22" ht="11.25">
      <c r="A52" s="79"/>
      <c r="B52" s="88">
        <v>788</v>
      </c>
      <c r="C52" s="89" t="s">
        <v>226</v>
      </c>
      <c r="D52" s="90">
        <v>1</v>
      </c>
      <c r="E52" s="89" t="s">
        <v>208</v>
      </c>
      <c r="F52" s="90">
        <v>5</v>
      </c>
      <c r="G52" s="91">
        <v>6</v>
      </c>
      <c r="H52" s="92">
        <v>13.9</v>
      </c>
      <c r="I52" s="93">
        <v>0.8</v>
      </c>
      <c r="J52" s="94">
        <v>203</v>
      </c>
      <c r="K52" s="90">
        <v>7</v>
      </c>
      <c r="L52" s="91">
        <v>2</v>
      </c>
      <c r="M52" s="92">
        <v>28.37</v>
      </c>
      <c r="N52" s="93">
        <v>1.4</v>
      </c>
      <c r="O52" s="94">
        <v>279</v>
      </c>
      <c r="P52" s="89">
        <v>1</v>
      </c>
      <c r="Q52" s="89">
        <v>2</v>
      </c>
      <c r="R52" s="94" t="s">
        <v>227</v>
      </c>
      <c r="S52" s="94">
        <v>305</v>
      </c>
      <c r="T52" s="89">
        <f t="shared" si="0"/>
        <v>787</v>
      </c>
      <c r="U52" s="89">
        <f t="shared" si="2"/>
        <v>47</v>
      </c>
      <c r="V52" s="95"/>
    </row>
    <row r="53" spans="1:22" ht="11.25">
      <c r="A53" s="79"/>
      <c r="B53" s="88">
        <v>607</v>
      </c>
      <c r="C53" s="89" t="s">
        <v>228</v>
      </c>
      <c r="D53" s="90">
        <v>1</v>
      </c>
      <c r="E53" s="89" t="s">
        <v>222</v>
      </c>
      <c r="F53" s="90">
        <v>2</v>
      </c>
      <c r="G53" s="91">
        <v>2</v>
      </c>
      <c r="H53" s="92">
        <v>23.7</v>
      </c>
      <c r="I53" s="93">
        <v>1.5</v>
      </c>
      <c r="J53" s="94">
        <v>0</v>
      </c>
      <c r="K53" s="90">
        <v>4</v>
      </c>
      <c r="L53" s="91">
        <v>5</v>
      </c>
      <c r="M53" s="92">
        <v>50.16</v>
      </c>
      <c r="N53" s="93">
        <v>2</v>
      </c>
      <c r="O53" s="94">
        <v>0</v>
      </c>
      <c r="P53" s="89">
        <v>1</v>
      </c>
      <c r="Q53" s="89">
        <v>1</v>
      </c>
      <c r="R53" s="94" t="s">
        <v>138</v>
      </c>
      <c r="S53" s="94"/>
      <c r="T53" s="89" t="s">
        <v>229</v>
      </c>
      <c r="U53" s="89" t="e">
        <f t="shared" si="2"/>
        <v>#VALUE!</v>
      </c>
      <c r="V53" s="95"/>
    </row>
    <row r="54" spans="1:22" ht="11.25">
      <c r="A54" s="79"/>
      <c r="B54" s="88">
        <v>618</v>
      </c>
      <c r="C54" s="89" t="s">
        <v>230</v>
      </c>
      <c r="D54" s="90">
        <v>2</v>
      </c>
      <c r="E54" s="89" t="s">
        <v>169</v>
      </c>
      <c r="F54" s="90">
        <v>1</v>
      </c>
      <c r="G54" s="91">
        <v>8</v>
      </c>
      <c r="H54" s="92">
        <v>12.89</v>
      </c>
      <c r="I54" s="93">
        <v>1</v>
      </c>
      <c r="J54" s="94">
        <v>384</v>
      </c>
      <c r="K54" s="90">
        <v>4</v>
      </c>
      <c r="L54" s="91">
        <v>3</v>
      </c>
      <c r="M54" s="92">
        <v>26.03</v>
      </c>
      <c r="N54" s="93">
        <v>2</v>
      </c>
      <c r="O54" s="94">
        <v>477</v>
      </c>
      <c r="P54" s="89">
        <v>1</v>
      </c>
      <c r="Q54" s="89">
        <v>3</v>
      </c>
      <c r="R54" s="94" t="s">
        <v>138</v>
      </c>
      <c r="S54" s="94"/>
      <c r="T54" s="89" t="s">
        <v>229</v>
      </c>
      <c r="U54" s="89" t="e">
        <f t="shared" si="2"/>
        <v>#VALUE!</v>
      </c>
      <c r="V54" s="95"/>
    </row>
    <row r="55" spans="1:22" ht="11.25">
      <c r="A55" s="79"/>
      <c r="B55" s="88">
        <v>104</v>
      </c>
      <c r="C55" s="89" t="s">
        <v>231</v>
      </c>
      <c r="D55" s="90"/>
      <c r="E55" s="89" t="s">
        <v>152</v>
      </c>
      <c r="F55" s="90">
        <v>6</v>
      </c>
      <c r="G55" s="91">
        <v>7</v>
      </c>
      <c r="H55" s="92">
        <v>12.1</v>
      </c>
      <c r="I55" s="93">
        <v>1.7</v>
      </c>
      <c r="J55" s="94">
        <v>564</v>
      </c>
      <c r="K55" s="90">
        <v>5</v>
      </c>
      <c r="L55" s="91">
        <v>3</v>
      </c>
      <c r="M55" s="92">
        <v>25.28</v>
      </c>
      <c r="N55" s="93">
        <v>1</v>
      </c>
      <c r="O55" s="94">
        <v>551</v>
      </c>
      <c r="P55" s="89">
        <v>3</v>
      </c>
      <c r="Q55" s="89">
        <v>7</v>
      </c>
      <c r="R55" s="94" t="s">
        <v>138</v>
      </c>
      <c r="S55" s="94"/>
      <c r="T55" s="89" t="s">
        <v>229</v>
      </c>
      <c r="U55" s="89" t="e">
        <f t="shared" si="2"/>
        <v>#VALUE!</v>
      </c>
      <c r="V55" s="95"/>
    </row>
    <row r="56" spans="1:22" ht="11.25">
      <c r="A56" s="79"/>
      <c r="B56" s="88">
        <v>117</v>
      </c>
      <c r="C56" s="89" t="s">
        <v>232</v>
      </c>
      <c r="D56" s="90"/>
      <c r="E56" s="89" t="s">
        <v>152</v>
      </c>
      <c r="F56" s="90">
        <v>7</v>
      </c>
      <c r="G56" s="91">
        <v>3</v>
      </c>
      <c r="H56" s="92">
        <v>11.95</v>
      </c>
      <c r="I56" s="93">
        <v>1.6</v>
      </c>
      <c r="J56" s="94">
        <v>603</v>
      </c>
      <c r="K56" s="90">
        <v>5</v>
      </c>
      <c r="L56" s="91">
        <v>6</v>
      </c>
      <c r="M56" s="92">
        <v>24.56</v>
      </c>
      <c r="N56" s="93">
        <v>1</v>
      </c>
      <c r="O56" s="94">
        <v>628</v>
      </c>
      <c r="P56" s="89">
        <v>4</v>
      </c>
      <c r="Q56" s="89">
        <v>4</v>
      </c>
      <c r="R56" s="94" t="s">
        <v>138</v>
      </c>
      <c r="S56" s="94"/>
      <c r="T56" s="89" t="s">
        <v>229</v>
      </c>
      <c r="U56" s="89" t="e">
        <f t="shared" si="2"/>
        <v>#VALUE!</v>
      </c>
      <c r="V56" s="95"/>
    </row>
    <row r="57" spans="1:22" ht="11.25">
      <c r="A57" s="79"/>
      <c r="B57" s="88">
        <v>286</v>
      </c>
      <c r="C57" s="89" t="s">
        <v>233</v>
      </c>
      <c r="D57" s="90">
        <v>2</v>
      </c>
      <c r="E57" s="89" t="s">
        <v>179</v>
      </c>
      <c r="F57" s="90">
        <v>4</v>
      </c>
      <c r="G57" s="91">
        <v>2</v>
      </c>
      <c r="H57" s="92">
        <v>11.94</v>
      </c>
      <c r="I57" s="93">
        <v>1.8</v>
      </c>
      <c r="J57" s="94">
        <v>605</v>
      </c>
      <c r="K57" s="90">
        <v>2</v>
      </c>
      <c r="L57" s="91">
        <v>5</v>
      </c>
      <c r="M57" s="92">
        <v>24.81</v>
      </c>
      <c r="N57" s="93">
        <v>2.4</v>
      </c>
      <c r="O57" s="94">
        <v>600</v>
      </c>
      <c r="P57" s="89">
        <v>4</v>
      </c>
      <c r="Q57" s="89">
        <v>8</v>
      </c>
      <c r="R57" s="94" t="s">
        <v>138</v>
      </c>
      <c r="S57" s="94"/>
      <c r="T57" s="89" t="s">
        <v>229</v>
      </c>
      <c r="U57" s="89" t="e">
        <f t="shared" si="2"/>
        <v>#VALUE!</v>
      </c>
      <c r="V57" s="95"/>
    </row>
    <row r="58" spans="1:22" ht="11.25">
      <c r="A58" s="79"/>
      <c r="B58" s="88">
        <v>628</v>
      </c>
      <c r="C58" s="89" t="s">
        <v>234</v>
      </c>
      <c r="D58" s="90">
        <v>1</v>
      </c>
      <c r="E58" s="89" t="s">
        <v>169</v>
      </c>
      <c r="F58" s="90">
        <v>1</v>
      </c>
      <c r="G58" s="91">
        <v>7</v>
      </c>
      <c r="H58" s="92">
        <v>11.41</v>
      </c>
      <c r="I58" s="93">
        <v>1</v>
      </c>
      <c r="J58" s="94">
        <v>751</v>
      </c>
      <c r="K58" s="90">
        <v>4</v>
      </c>
      <c r="L58" s="91">
        <v>2</v>
      </c>
      <c r="M58" s="92">
        <v>23.06</v>
      </c>
      <c r="N58" s="93">
        <v>2</v>
      </c>
      <c r="O58" s="94">
        <v>803</v>
      </c>
      <c r="P58" s="89">
        <v>7</v>
      </c>
      <c r="Q58" s="89">
        <v>7</v>
      </c>
      <c r="R58" s="94" t="s">
        <v>138</v>
      </c>
      <c r="S58" s="94"/>
      <c r="T58" s="89" t="s">
        <v>229</v>
      </c>
      <c r="U58" s="89" t="e">
        <f t="shared" si="2"/>
        <v>#VALUE!</v>
      </c>
      <c r="V58" s="95"/>
    </row>
    <row r="59" spans="1:22" ht="11.25">
      <c r="A59" s="79"/>
      <c r="B59" s="88">
        <v>642</v>
      </c>
      <c r="C59" s="89" t="s">
        <v>235</v>
      </c>
      <c r="D59" s="90">
        <v>2</v>
      </c>
      <c r="E59" s="89" t="s">
        <v>195</v>
      </c>
      <c r="F59" s="90">
        <v>2</v>
      </c>
      <c r="G59" s="91">
        <v>6</v>
      </c>
      <c r="H59" s="94" t="s">
        <v>138</v>
      </c>
      <c r="I59" s="93">
        <v>1.5</v>
      </c>
      <c r="J59" s="94"/>
      <c r="K59" s="90">
        <v>1</v>
      </c>
      <c r="L59" s="91">
        <v>1</v>
      </c>
      <c r="M59" s="94"/>
      <c r="N59" s="93">
        <v>1.4</v>
      </c>
      <c r="O59" s="94"/>
      <c r="P59" s="89"/>
      <c r="Q59" s="94"/>
      <c r="R59" s="94"/>
      <c r="S59" s="94"/>
      <c r="T59" s="89" t="s">
        <v>138</v>
      </c>
      <c r="U59" s="89"/>
      <c r="V59" s="95"/>
    </row>
    <row r="60" spans="1:22" ht="11.25">
      <c r="A60" s="79"/>
      <c r="B60" s="88">
        <v>704</v>
      </c>
      <c r="C60" s="89" t="s">
        <v>236</v>
      </c>
      <c r="D60" s="90">
        <v>1</v>
      </c>
      <c r="E60" s="89" t="s">
        <v>156</v>
      </c>
      <c r="F60" s="90">
        <v>5</v>
      </c>
      <c r="G60" s="91">
        <v>8</v>
      </c>
      <c r="H60" s="94" t="s">
        <v>138</v>
      </c>
      <c r="I60" s="93">
        <v>0.8</v>
      </c>
      <c r="J60" s="94"/>
      <c r="K60" s="90">
        <v>7</v>
      </c>
      <c r="L60" s="91">
        <v>4</v>
      </c>
      <c r="M60" s="94"/>
      <c r="N60" s="93">
        <v>1.4</v>
      </c>
      <c r="O60" s="94"/>
      <c r="P60" s="89"/>
      <c r="Q60" s="94"/>
      <c r="R60" s="94"/>
      <c r="S60" s="94"/>
      <c r="T60" s="89" t="s">
        <v>138</v>
      </c>
      <c r="U60" s="89"/>
      <c r="V60" s="95"/>
    </row>
    <row r="61" spans="1:22" ht="11.25">
      <c r="A61" s="79"/>
      <c r="B61" s="88"/>
      <c r="C61" s="89"/>
      <c r="D61" s="90"/>
      <c r="E61" s="89"/>
      <c r="F61" s="90"/>
      <c r="G61" s="91"/>
      <c r="H61" s="94"/>
      <c r="I61" s="93"/>
      <c r="J61" s="94"/>
      <c r="K61" s="90"/>
      <c r="L61" s="91"/>
      <c r="M61" s="94"/>
      <c r="N61" s="93"/>
      <c r="O61" s="94"/>
      <c r="P61" s="89"/>
      <c r="Q61" s="94"/>
      <c r="R61" s="94"/>
      <c r="S61" s="94"/>
      <c r="T61" s="89"/>
      <c r="U61" s="89"/>
      <c r="V61" s="95"/>
    </row>
    <row r="62" spans="1:22" ht="14.25" customHeight="1">
      <c r="A62" s="79"/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9"/>
    </row>
  </sheetData>
  <sheetProtection/>
  <printOptions/>
  <pageMargins left="0.31496062992125984" right="0.31496062992125984" top="0.5905511811023622" bottom="0.5905511811023622" header="590551.1811023622" footer="9055.11811023622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8"/>
  <sheetViews>
    <sheetView zoomScale="102" zoomScaleNormal="102" zoomScaleSheetLayoutView="100" zoomScalePageLayoutView="0" workbookViewId="0" topLeftCell="A1">
      <selection activeCell="P6" sqref="P6"/>
    </sheetView>
  </sheetViews>
  <sheetFormatPr defaultColWidth="15.83203125" defaultRowHeight="12.75" customHeight="1"/>
  <cols>
    <col min="1" max="1" width="2.83203125" style="0" customWidth="1"/>
    <col min="2" max="2" width="6" style="0" customWidth="1"/>
    <col min="3" max="3" width="13.83203125" style="0" customWidth="1"/>
    <col min="4" max="4" width="5.83203125" style="44" customWidth="1"/>
    <col min="5" max="5" width="17.83203125" style="0" customWidth="1"/>
    <col min="6" max="6" width="3.83203125" style="44" customWidth="1"/>
    <col min="7" max="7" width="4.83203125" style="44" customWidth="1"/>
    <col min="8" max="8" width="8.83203125" style="0" customWidth="1"/>
    <col min="9" max="9" width="5.83203125" style="0" customWidth="1"/>
    <col min="10" max="10" width="3.83203125" style="0" customWidth="1"/>
    <col min="11" max="11" width="4.83203125" style="0" customWidth="1"/>
    <col min="12" max="12" width="8.83203125" style="0" customWidth="1"/>
    <col min="13" max="13" width="5.83203125" style="0" customWidth="1"/>
    <col min="14" max="14" width="9.83203125" style="0" customWidth="1"/>
    <col min="15" max="15" width="5.83203125" style="0" customWidth="1"/>
  </cols>
  <sheetData>
    <row r="1" spans="1:16" ht="21" customHeight="1">
      <c r="A1" s="61"/>
      <c r="B1" s="48" t="s">
        <v>237</v>
      </c>
      <c r="C1" s="50"/>
      <c r="D1" s="49"/>
      <c r="E1" s="50"/>
      <c r="F1" s="49"/>
      <c r="G1" s="49"/>
      <c r="H1" s="50"/>
      <c r="I1" s="50"/>
      <c r="J1" s="49"/>
      <c r="K1" s="49"/>
      <c r="L1" s="69"/>
      <c r="M1" s="61"/>
      <c r="N1" s="61"/>
      <c r="O1" s="61"/>
      <c r="P1" s="61"/>
    </row>
    <row r="2" spans="1:16" ht="12">
      <c r="A2" s="61"/>
      <c r="B2" s="50"/>
      <c r="C2" s="50"/>
      <c r="D2" s="49"/>
      <c r="E2" s="50"/>
      <c r="F2" s="49"/>
      <c r="G2" s="49"/>
      <c r="H2" s="50"/>
      <c r="I2" s="50"/>
      <c r="J2" s="49"/>
      <c r="K2" s="49"/>
      <c r="L2" s="61"/>
      <c r="M2" s="61"/>
      <c r="N2" s="61"/>
      <c r="O2" s="53" t="s">
        <v>238</v>
      </c>
      <c r="P2" s="61"/>
    </row>
    <row r="3" spans="1:16" ht="12">
      <c r="A3" s="61"/>
      <c r="B3" s="54"/>
      <c r="C3" s="55"/>
      <c r="D3" s="55"/>
      <c r="E3" s="55"/>
      <c r="F3" s="56"/>
      <c r="G3" s="50"/>
      <c r="H3" s="49" t="s">
        <v>239</v>
      </c>
      <c r="I3" s="49"/>
      <c r="J3" s="55"/>
      <c r="K3" s="49"/>
      <c r="L3" s="49" t="s">
        <v>240</v>
      </c>
      <c r="M3" s="49"/>
      <c r="N3" s="55"/>
      <c r="O3" s="55"/>
      <c r="P3" s="58"/>
    </row>
    <row r="4" spans="1:16" ht="12" customHeight="1">
      <c r="A4" s="61"/>
      <c r="B4" s="58" t="s">
        <v>88</v>
      </c>
      <c r="C4" s="59" t="s">
        <v>89</v>
      </c>
      <c r="D4" s="59" t="s">
        <v>90</v>
      </c>
      <c r="E4" s="59" t="s">
        <v>91</v>
      </c>
      <c r="F4" s="59"/>
      <c r="H4" s="44"/>
      <c r="I4" s="44"/>
      <c r="J4" s="59"/>
      <c r="K4" s="44"/>
      <c r="L4" s="44"/>
      <c r="M4" s="44"/>
      <c r="N4" s="59"/>
      <c r="O4" s="59"/>
      <c r="P4" s="58"/>
    </row>
    <row r="5" spans="1:16" ht="12" customHeight="1">
      <c r="A5" s="61"/>
      <c r="B5" s="58"/>
      <c r="C5" s="59"/>
      <c r="D5" s="59"/>
      <c r="E5" s="59"/>
      <c r="F5" s="59" t="s">
        <v>93</v>
      </c>
      <c r="G5" s="44" t="s">
        <v>94</v>
      </c>
      <c r="H5" s="44" t="s">
        <v>95</v>
      </c>
      <c r="I5" s="44" t="s">
        <v>97</v>
      </c>
      <c r="J5" s="59" t="s">
        <v>93</v>
      </c>
      <c r="K5" s="44" t="s">
        <v>94</v>
      </c>
      <c r="L5" s="44" t="s">
        <v>95</v>
      </c>
      <c r="M5" s="44" t="s">
        <v>97</v>
      </c>
      <c r="N5" s="59" t="s">
        <v>241</v>
      </c>
      <c r="O5" s="59" t="s">
        <v>98</v>
      </c>
      <c r="P5" s="58"/>
    </row>
    <row r="6" spans="1:16" ht="12">
      <c r="A6" s="61">
        <v>1</v>
      </c>
      <c r="B6" s="62">
        <v>2019</v>
      </c>
      <c r="C6" s="64" t="s">
        <v>242</v>
      </c>
      <c r="D6" s="63" t="s">
        <v>243</v>
      </c>
      <c r="E6" s="64" t="s">
        <v>154</v>
      </c>
      <c r="F6" s="63">
        <v>7</v>
      </c>
      <c r="G6" s="65">
        <v>4</v>
      </c>
      <c r="H6" s="68" t="s">
        <v>244</v>
      </c>
      <c r="I6" s="68">
        <v>754</v>
      </c>
      <c r="J6" s="63">
        <v>2</v>
      </c>
      <c r="K6" s="65">
        <v>9</v>
      </c>
      <c r="L6" s="68" t="s">
        <v>245</v>
      </c>
      <c r="M6" s="68">
        <v>718</v>
      </c>
      <c r="N6" s="64">
        <f aca="true" t="shared" si="0" ref="N6:N43">IF(H6="","",I6+M6)</f>
        <v>1472</v>
      </c>
      <c r="O6" s="64">
        <f aca="true" t="shared" si="1" ref="O6:O37">IF(N6="","",RANK(N6,$N$6:$N$56))</f>
        <v>1</v>
      </c>
      <c r="P6" s="69"/>
    </row>
    <row r="7" spans="1:16" ht="12">
      <c r="A7" s="61">
        <v>2</v>
      </c>
      <c r="B7" s="62">
        <v>386</v>
      </c>
      <c r="C7" s="64" t="s">
        <v>246</v>
      </c>
      <c r="D7" s="63"/>
      <c r="E7" s="64" t="s">
        <v>247</v>
      </c>
      <c r="F7" s="63">
        <v>7</v>
      </c>
      <c r="G7" s="65">
        <v>7</v>
      </c>
      <c r="H7" s="68" t="s">
        <v>248</v>
      </c>
      <c r="I7" s="68">
        <v>811</v>
      </c>
      <c r="J7" s="63">
        <v>2</v>
      </c>
      <c r="K7" s="65">
        <v>12</v>
      </c>
      <c r="L7" s="68" t="s">
        <v>249</v>
      </c>
      <c r="M7" s="68">
        <v>637</v>
      </c>
      <c r="N7" s="64">
        <f t="shared" si="0"/>
        <v>1448</v>
      </c>
      <c r="O7" s="64">
        <f t="shared" si="1"/>
        <v>2</v>
      </c>
      <c r="P7" s="69"/>
    </row>
    <row r="8" spans="1:16" ht="12">
      <c r="A8" s="61">
        <v>3</v>
      </c>
      <c r="B8" s="62">
        <v>77</v>
      </c>
      <c r="C8" s="64" t="s">
        <v>250</v>
      </c>
      <c r="D8" s="63">
        <v>3</v>
      </c>
      <c r="E8" s="64" t="s">
        <v>251</v>
      </c>
      <c r="F8" s="63">
        <v>7</v>
      </c>
      <c r="G8" s="65">
        <v>6</v>
      </c>
      <c r="H8" s="68" t="s">
        <v>252</v>
      </c>
      <c r="I8" s="68">
        <v>765</v>
      </c>
      <c r="J8" s="63">
        <v>2</v>
      </c>
      <c r="K8" s="65">
        <v>11</v>
      </c>
      <c r="L8" s="68" t="s">
        <v>253</v>
      </c>
      <c r="M8" s="68">
        <v>675</v>
      </c>
      <c r="N8" s="64">
        <f t="shared" si="0"/>
        <v>1440</v>
      </c>
      <c r="O8" s="64">
        <f t="shared" si="1"/>
        <v>3</v>
      </c>
      <c r="P8" s="69"/>
    </row>
    <row r="9" spans="1:16" ht="12">
      <c r="A9" s="61">
        <v>4</v>
      </c>
      <c r="B9" s="62">
        <v>280</v>
      </c>
      <c r="C9" s="64" t="s">
        <v>254</v>
      </c>
      <c r="D9" s="63">
        <v>2</v>
      </c>
      <c r="E9" s="64" t="s">
        <v>179</v>
      </c>
      <c r="F9" s="63">
        <v>6</v>
      </c>
      <c r="G9" s="65">
        <v>2</v>
      </c>
      <c r="H9" s="68" t="s">
        <v>255</v>
      </c>
      <c r="I9" s="68">
        <v>693</v>
      </c>
      <c r="J9" s="63">
        <v>2</v>
      </c>
      <c r="K9" s="65">
        <v>24</v>
      </c>
      <c r="L9" s="68" t="s">
        <v>256</v>
      </c>
      <c r="M9" s="68">
        <v>633</v>
      </c>
      <c r="N9" s="64">
        <f t="shared" si="0"/>
        <v>1326</v>
      </c>
      <c r="O9" s="64">
        <f t="shared" si="1"/>
        <v>4</v>
      </c>
      <c r="P9" s="69"/>
    </row>
    <row r="10" spans="1:16" ht="12">
      <c r="A10" s="61">
        <v>5</v>
      </c>
      <c r="B10" s="62">
        <v>473</v>
      </c>
      <c r="C10" s="64" t="s">
        <v>257</v>
      </c>
      <c r="D10" s="63">
        <v>3</v>
      </c>
      <c r="E10" s="64" t="s">
        <v>258</v>
      </c>
      <c r="F10" s="63">
        <v>7</v>
      </c>
      <c r="G10" s="65">
        <v>8</v>
      </c>
      <c r="H10" s="68" t="s">
        <v>259</v>
      </c>
      <c r="I10" s="68">
        <v>573</v>
      </c>
      <c r="J10" s="63">
        <v>2</v>
      </c>
      <c r="K10" s="65">
        <v>13</v>
      </c>
      <c r="L10" s="68" t="s">
        <v>260</v>
      </c>
      <c r="M10" s="68">
        <v>548</v>
      </c>
      <c r="N10" s="64">
        <f t="shared" si="0"/>
        <v>1121</v>
      </c>
      <c r="O10" s="64">
        <f t="shared" si="1"/>
        <v>5</v>
      </c>
      <c r="P10" s="69"/>
    </row>
    <row r="11" spans="1:16" ht="12">
      <c r="A11" s="61">
        <v>6</v>
      </c>
      <c r="B11" s="62">
        <v>2085</v>
      </c>
      <c r="C11" s="64" t="s">
        <v>261</v>
      </c>
      <c r="D11" s="63">
        <v>4</v>
      </c>
      <c r="E11" s="64" t="s">
        <v>154</v>
      </c>
      <c r="F11" s="63">
        <v>7</v>
      </c>
      <c r="G11" s="65">
        <v>3</v>
      </c>
      <c r="H11" s="68" t="s">
        <v>262</v>
      </c>
      <c r="I11" s="68">
        <v>478</v>
      </c>
      <c r="J11" s="63">
        <v>2</v>
      </c>
      <c r="K11" s="65">
        <v>8</v>
      </c>
      <c r="L11" s="68" t="s">
        <v>263</v>
      </c>
      <c r="M11" s="68">
        <v>582</v>
      </c>
      <c r="N11" s="64">
        <f t="shared" si="0"/>
        <v>1060</v>
      </c>
      <c r="O11" s="64">
        <f t="shared" si="1"/>
        <v>6</v>
      </c>
      <c r="P11" s="69"/>
    </row>
    <row r="12" spans="1:16" ht="12">
      <c r="A12" s="61">
        <v>7</v>
      </c>
      <c r="B12" s="62">
        <v>759</v>
      </c>
      <c r="C12" s="64" t="s">
        <v>264</v>
      </c>
      <c r="D12" s="63">
        <v>2</v>
      </c>
      <c r="E12" s="64" t="s">
        <v>173</v>
      </c>
      <c r="F12" s="63">
        <v>6</v>
      </c>
      <c r="G12" s="65">
        <v>3</v>
      </c>
      <c r="H12" s="68" t="s">
        <v>265</v>
      </c>
      <c r="I12" s="68">
        <v>595</v>
      </c>
      <c r="J12" s="63">
        <v>2</v>
      </c>
      <c r="K12" s="65">
        <v>25</v>
      </c>
      <c r="L12" s="68" t="s">
        <v>266</v>
      </c>
      <c r="M12" s="68">
        <v>464</v>
      </c>
      <c r="N12" s="64">
        <f t="shared" si="0"/>
        <v>1059</v>
      </c>
      <c r="O12" s="64">
        <f t="shared" si="1"/>
        <v>7</v>
      </c>
      <c r="P12" s="69"/>
    </row>
    <row r="13" spans="1:16" ht="12">
      <c r="A13" s="61">
        <v>8</v>
      </c>
      <c r="B13" s="62">
        <v>234</v>
      </c>
      <c r="C13" s="64" t="s">
        <v>267</v>
      </c>
      <c r="D13" s="63">
        <v>2</v>
      </c>
      <c r="E13" s="64" t="s">
        <v>115</v>
      </c>
      <c r="F13" s="63">
        <v>5</v>
      </c>
      <c r="G13" s="65">
        <v>4</v>
      </c>
      <c r="H13" s="68" t="s">
        <v>268</v>
      </c>
      <c r="I13" s="68">
        <v>458</v>
      </c>
      <c r="J13" s="63">
        <v>2</v>
      </c>
      <c r="K13" s="65">
        <v>19</v>
      </c>
      <c r="L13" s="68" t="s">
        <v>269</v>
      </c>
      <c r="M13" s="68">
        <v>457</v>
      </c>
      <c r="N13" s="64">
        <f t="shared" si="0"/>
        <v>915</v>
      </c>
      <c r="O13" s="64">
        <f t="shared" si="1"/>
        <v>8</v>
      </c>
      <c r="P13" s="69"/>
    </row>
    <row r="14" spans="1:16" ht="12">
      <c r="A14" s="61"/>
      <c r="B14" s="62">
        <v>298</v>
      </c>
      <c r="C14" s="64" t="s">
        <v>270</v>
      </c>
      <c r="D14" s="63">
        <v>1</v>
      </c>
      <c r="E14" s="64" t="s">
        <v>186</v>
      </c>
      <c r="F14" s="63">
        <v>5</v>
      </c>
      <c r="G14" s="65">
        <v>6</v>
      </c>
      <c r="H14" s="68" t="s">
        <v>271</v>
      </c>
      <c r="I14" s="68">
        <v>437</v>
      </c>
      <c r="J14" s="63">
        <v>2</v>
      </c>
      <c r="K14" s="65">
        <v>21</v>
      </c>
      <c r="L14" s="68" t="s">
        <v>272</v>
      </c>
      <c r="M14" s="68">
        <v>434</v>
      </c>
      <c r="N14" s="64">
        <f t="shared" si="0"/>
        <v>871</v>
      </c>
      <c r="O14" s="64">
        <f t="shared" si="1"/>
        <v>9</v>
      </c>
      <c r="P14" s="69"/>
    </row>
    <row r="15" spans="1:16" ht="12">
      <c r="A15" s="61"/>
      <c r="B15" s="62">
        <v>78</v>
      </c>
      <c r="C15" s="64" t="s">
        <v>273</v>
      </c>
      <c r="D15" s="63">
        <v>2</v>
      </c>
      <c r="E15" s="64" t="s">
        <v>106</v>
      </c>
      <c r="F15" s="63">
        <v>4</v>
      </c>
      <c r="G15" s="65">
        <v>8</v>
      </c>
      <c r="H15" s="68" t="s">
        <v>274</v>
      </c>
      <c r="I15" s="68">
        <v>426</v>
      </c>
      <c r="J15" s="63">
        <v>2</v>
      </c>
      <c r="K15" s="65">
        <v>16</v>
      </c>
      <c r="L15" s="68" t="s">
        <v>275</v>
      </c>
      <c r="M15" s="68">
        <v>425</v>
      </c>
      <c r="N15" s="64">
        <f t="shared" si="0"/>
        <v>851</v>
      </c>
      <c r="O15" s="64">
        <f t="shared" si="1"/>
        <v>10</v>
      </c>
      <c r="P15" s="69"/>
    </row>
    <row r="16" spans="1:16" ht="12">
      <c r="A16" s="61"/>
      <c r="B16" s="62">
        <v>762</v>
      </c>
      <c r="C16" s="64" t="s">
        <v>276</v>
      </c>
      <c r="D16" s="63">
        <v>2</v>
      </c>
      <c r="E16" s="64" t="s">
        <v>173</v>
      </c>
      <c r="F16" s="63">
        <v>6</v>
      </c>
      <c r="G16" s="65">
        <v>5</v>
      </c>
      <c r="H16" s="68" t="s">
        <v>277</v>
      </c>
      <c r="I16" s="68">
        <v>414</v>
      </c>
      <c r="J16" s="63">
        <v>2</v>
      </c>
      <c r="K16" s="65">
        <v>2</v>
      </c>
      <c r="L16" s="68" t="s">
        <v>278</v>
      </c>
      <c r="M16" s="68">
        <v>403</v>
      </c>
      <c r="N16" s="64">
        <f t="shared" si="0"/>
        <v>817</v>
      </c>
      <c r="O16" s="64">
        <f t="shared" si="1"/>
        <v>11</v>
      </c>
      <c r="P16" s="69"/>
    </row>
    <row r="17" spans="1:16" ht="12">
      <c r="A17" s="61"/>
      <c r="B17" s="62">
        <v>431</v>
      </c>
      <c r="C17" s="64" t="s">
        <v>279</v>
      </c>
      <c r="D17" s="63">
        <v>1</v>
      </c>
      <c r="E17" s="64" t="s">
        <v>175</v>
      </c>
      <c r="F17" s="63">
        <v>7</v>
      </c>
      <c r="G17" s="65">
        <v>2</v>
      </c>
      <c r="H17" s="68" t="s">
        <v>280</v>
      </c>
      <c r="I17" s="68">
        <v>452</v>
      </c>
      <c r="J17" s="63">
        <v>2</v>
      </c>
      <c r="K17" s="65">
        <v>7</v>
      </c>
      <c r="L17" s="68" t="s">
        <v>281</v>
      </c>
      <c r="M17" s="68">
        <v>311</v>
      </c>
      <c r="N17" s="64">
        <f t="shared" si="0"/>
        <v>763</v>
      </c>
      <c r="O17" s="64">
        <f t="shared" si="1"/>
        <v>12</v>
      </c>
      <c r="P17" s="69"/>
    </row>
    <row r="18" spans="1:16" ht="12">
      <c r="A18" s="61"/>
      <c r="B18" s="62">
        <v>236</v>
      </c>
      <c r="C18" s="64" t="s">
        <v>282</v>
      </c>
      <c r="D18" s="63">
        <v>2</v>
      </c>
      <c r="E18" s="64" t="s">
        <v>115</v>
      </c>
      <c r="F18" s="63">
        <v>3</v>
      </c>
      <c r="G18" s="65">
        <v>5</v>
      </c>
      <c r="H18" s="68" t="s">
        <v>283</v>
      </c>
      <c r="I18" s="68">
        <v>368</v>
      </c>
      <c r="J18" s="63">
        <v>1</v>
      </c>
      <c r="K18" s="65">
        <v>6</v>
      </c>
      <c r="L18" s="68" t="s">
        <v>284</v>
      </c>
      <c r="M18" s="68">
        <v>337</v>
      </c>
      <c r="N18" s="64">
        <f t="shared" si="0"/>
        <v>705</v>
      </c>
      <c r="O18" s="64">
        <f t="shared" si="1"/>
        <v>13</v>
      </c>
      <c r="P18" s="69"/>
    </row>
    <row r="19" spans="1:16" ht="12">
      <c r="A19" s="61"/>
      <c r="B19" s="62">
        <v>540</v>
      </c>
      <c r="C19" s="64" t="s">
        <v>285</v>
      </c>
      <c r="D19" s="63">
        <v>2</v>
      </c>
      <c r="E19" s="64" t="s">
        <v>140</v>
      </c>
      <c r="F19" s="63">
        <v>3</v>
      </c>
      <c r="G19" s="65">
        <v>8</v>
      </c>
      <c r="H19" s="68" t="s">
        <v>286</v>
      </c>
      <c r="I19" s="68">
        <v>300</v>
      </c>
      <c r="J19" s="63">
        <v>1</v>
      </c>
      <c r="K19" s="65">
        <v>9</v>
      </c>
      <c r="L19" s="68" t="s">
        <v>287</v>
      </c>
      <c r="M19" s="68">
        <v>380</v>
      </c>
      <c r="N19" s="64">
        <f t="shared" si="0"/>
        <v>680</v>
      </c>
      <c r="O19" s="64">
        <f t="shared" si="1"/>
        <v>14</v>
      </c>
      <c r="P19" s="69"/>
    </row>
    <row r="20" spans="1:16" ht="12">
      <c r="A20" s="61"/>
      <c r="B20" s="62">
        <v>763</v>
      </c>
      <c r="C20" s="64" t="s">
        <v>288</v>
      </c>
      <c r="D20" s="63">
        <v>1</v>
      </c>
      <c r="E20" s="64" t="s">
        <v>173</v>
      </c>
      <c r="F20" s="63">
        <v>6</v>
      </c>
      <c r="G20" s="65">
        <v>8</v>
      </c>
      <c r="H20" s="68" t="s">
        <v>289</v>
      </c>
      <c r="I20" s="68">
        <v>359</v>
      </c>
      <c r="J20" s="63">
        <v>2</v>
      </c>
      <c r="K20" s="65">
        <v>5</v>
      </c>
      <c r="L20" s="68" t="s">
        <v>290</v>
      </c>
      <c r="M20" s="68">
        <v>311</v>
      </c>
      <c r="N20" s="64">
        <f t="shared" si="0"/>
        <v>670</v>
      </c>
      <c r="O20" s="64">
        <f t="shared" si="1"/>
        <v>15</v>
      </c>
      <c r="P20" s="69"/>
    </row>
    <row r="21" spans="1:16" ht="12">
      <c r="A21" s="61"/>
      <c r="B21" s="62">
        <v>538</v>
      </c>
      <c r="C21" s="64" t="s">
        <v>291</v>
      </c>
      <c r="D21" s="63">
        <v>2</v>
      </c>
      <c r="E21" s="64" t="s">
        <v>140</v>
      </c>
      <c r="F21" s="63">
        <v>2</v>
      </c>
      <c r="G21" s="65">
        <v>3</v>
      </c>
      <c r="H21" s="68" t="s">
        <v>292</v>
      </c>
      <c r="I21" s="68">
        <v>311</v>
      </c>
      <c r="J21" s="63">
        <v>1</v>
      </c>
      <c r="K21" s="65">
        <v>22</v>
      </c>
      <c r="L21" s="68" t="s">
        <v>293</v>
      </c>
      <c r="M21" s="68">
        <v>339</v>
      </c>
      <c r="N21" s="64">
        <f t="shared" si="0"/>
        <v>650</v>
      </c>
      <c r="O21" s="64">
        <f t="shared" si="1"/>
        <v>16</v>
      </c>
      <c r="P21" s="69"/>
    </row>
    <row r="22" spans="1:16" ht="12">
      <c r="A22" s="61"/>
      <c r="B22" s="62">
        <v>90</v>
      </c>
      <c r="C22" s="64" t="s">
        <v>294</v>
      </c>
      <c r="D22" s="63">
        <v>2</v>
      </c>
      <c r="E22" s="64" t="s">
        <v>106</v>
      </c>
      <c r="F22" s="63">
        <v>2</v>
      </c>
      <c r="G22" s="65">
        <v>5</v>
      </c>
      <c r="H22" s="68" t="s">
        <v>295</v>
      </c>
      <c r="I22" s="68">
        <v>291</v>
      </c>
      <c r="J22" s="63">
        <v>1</v>
      </c>
      <c r="K22" s="65">
        <v>24</v>
      </c>
      <c r="L22" s="97" t="s">
        <v>296</v>
      </c>
      <c r="M22" s="68">
        <v>305</v>
      </c>
      <c r="N22" s="64">
        <f t="shared" si="0"/>
        <v>596</v>
      </c>
      <c r="O22" s="64">
        <f t="shared" si="1"/>
        <v>17</v>
      </c>
      <c r="P22" s="69"/>
    </row>
    <row r="23" spans="1:16" ht="12">
      <c r="A23" s="61"/>
      <c r="B23" s="62">
        <v>501</v>
      </c>
      <c r="C23" s="64" t="s">
        <v>297</v>
      </c>
      <c r="D23" s="63">
        <v>1</v>
      </c>
      <c r="E23" s="64" t="s">
        <v>140</v>
      </c>
      <c r="F23" s="63">
        <v>2</v>
      </c>
      <c r="G23" s="65">
        <v>4</v>
      </c>
      <c r="H23" s="68" t="s">
        <v>298</v>
      </c>
      <c r="I23" s="68">
        <v>309</v>
      </c>
      <c r="J23" s="63">
        <v>1</v>
      </c>
      <c r="K23" s="65">
        <v>23</v>
      </c>
      <c r="L23" s="68" t="s">
        <v>299</v>
      </c>
      <c r="M23" s="68">
        <v>277</v>
      </c>
      <c r="N23" s="64">
        <f t="shared" si="0"/>
        <v>586</v>
      </c>
      <c r="O23" s="64">
        <f t="shared" si="1"/>
        <v>18</v>
      </c>
      <c r="P23" s="69"/>
    </row>
    <row r="24" spans="1:16" ht="12">
      <c r="A24" s="61"/>
      <c r="B24" s="62">
        <v>783</v>
      </c>
      <c r="C24" s="64" t="s">
        <v>300</v>
      </c>
      <c r="D24" s="63">
        <v>1</v>
      </c>
      <c r="E24" s="64" t="s">
        <v>177</v>
      </c>
      <c r="F24" s="63">
        <v>6</v>
      </c>
      <c r="G24" s="65">
        <v>6</v>
      </c>
      <c r="H24" s="68" t="s">
        <v>301</v>
      </c>
      <c r="I24" s="68">
        <v>344</v>
      </c>
      <c r="J24" s="63">
        <v>2</v>
      </c>
      <c r="K24" s="65">
        <v>3</v>
      </c>
      <c r="L24" s="68" t="s">
        <v>302</v>
      </c>
      <c r="M24" s="68">
        <v>229</v>
      </c>
      <c r="N24" s="64">
        <f t="shared" si="0"/>
        <v>573</v>
      </c>
      <c r="O24" s="64">
        <f t="shared" si="1"/>
        <v>19</v>
      </c>
      <c r="P24" s="69"/>
    </row>
    <row r="25" spans="1:16" ht="12">
      <c r="A25" s="61"/>
      <c r="B25" s="62">
        <v>121</v>
      </c>
      <c r="C25" s="64" t="s">
        <v>303</v>
      </c>
      <c r="D25" s="63">
        <v>1</v>
      </c>
      <c r="E25" s="64" t="s">
        <v>104</v>
      </c>
      <c r="F25" s="63">
        <v>4</v>
      </c>
      <c r="G25" s="65">
        <v>2</v>
      </c>
      <c r="H25" s="68" t="s">
        <v>304</v>
      </c>
      <c r="I25" s="68">
        <v>221</v>
      </c>
      <c r="J25" s="63">
        <v>1</v>
      </c>
      <c r="K25" s="65">
        <v>10</v>
      </c>
      <c r="L25" s="68" t="s">
        <v>305</v>
      </c>
      <c r="M25" s="68">
        <v>268</v>
      </c>
      <c r="N25" s="64">
        <f t="shared" si="0"/>
        <v>489</v>
      </c>
      <c r="O25" s="64">
        <f t="shared" si="1"/>
        <v>20</v>
      </c>
      <c r="P25" s="69"/>
    </row>
    <row r="26" spans="1:16" ht="12">
      <c r="A26" s="61"/>
      <c r="B26" s="62">
        <v>585</v>
      </c>
      <c r="C26" s="64" t="s">
        <v>306</v>
      </c>
      <c r="D26" s="63">
        <v>1</v>
      </c>
      <c r="E26" s="64" t="s">
        <v>177</v>
      </c>
      <c r="F26" s="63">
        <v>6</v>
      </c>
      <c r="G26" s="65">
        <v>4</v>
      </c>
      <c r="H26" s="68" t="s">
        <v>307</v>
      </c>
      <c r="I26" s="68">
        <v>239</v>
      </c>
      <c r="J26" s="63">
        <v>2</v>
      </c>
      <c r="K26" s="65">
        <v>1</v>
      </c>
      <c r="L26" s="68" t="s">
        <v>308</v>
      </c>
      <c r="M26" s="68">
        <v>239</v>
      </c>
      <c r="N26" s="64">
        <f t="shared" si="0"/>
        <v>478</v>
      </c>
      <c r="O26" s="64">
        <f t="shared" si="1"/>
        <v>21</v>
      </c>
      <c r="P26" s="69"/>
    </row>
    <row r="27" spans="1:16" ht="12">
      <c r="A27" s="61"/>
      <c r="B27" s="62">
        <v>225</v>
      </c>
      <c r="C27" s="64" t="s">
        <v>309</v>
      </c>
      <c r="D27" s="63">
        <v>1</v>
      </c>
      <c r="E27" s="64" t="s">
        <v>118</v>
      </c>
      <c r="F27" s="63">
        <v>1</v>
      </c>
      <c r="G27" s="65">
        <v>8</v>
      </c>
      <c r="H27" s="68" t="s">
        <v>310</v>
      </c>
      <c r="I27" s="68">
        <v>203</v>
      </c>
      <c r="J27" s="63">
        <v>1</v>
      </c>
      <c r="K27" s="65">
        <v>20</v>
      </c>
      <c r="L27" s="68" t="s">
        <v>311</v>
      </c>
      <c r="M27" s="68">
        <v>253</v>
      </c>
      <c r="N27" s="64">
        <f t="shared" si="0"/>
        <v>456</v>
      </c>
      <c r="O27" s="64">
        <f t="shared" si="1"/>
        <v>22</v>
      </c>
      <c r="P27" s="69"/>
    </row>
    <row r="28" spans="1:16" ht="12">
      <c r="A28" s="61"/>
      <c r="B28" s="62">
        <v>357</v>
      </c>
      <c r="C28" s="64" t="s">
        <v>312</v>
      </c>
      <c r="D28" s="63">
        <v>2</v>
      </c>
      <c r="E28" s="64" t="s">
        <v>100</v>
      </c>
      <c r="F28" s="63">
        <v>2</v>
      </c>
      <c r="G28" s="65">
        <v>2</v>
      </c>
      <c r="H28" s="68" t="s">
        <v>313</v>
      </c>
      <c r="I28" s="68">
        <v>257</v>
      </c>
      <c r="J28" s="63">
        <v>1</v>
      </c>
      <c r="K28" s="65">
        <v>21</v>
      </c>
      <c r="L28" s="68" t="s">
        <v>314</v>
      </c>
      <c r="M28" s="68">
        <v>193</v>
      </c>
      <c r="N28" s="64">
        <f t="shared" si="0"/>
        <v>450</v>
      </c>
      <c r="O28" s="64">
        <f t="shared" si="1"/>
        <v>23</v>
      </c>
      <c r="P28" s="69"/>
    </row>
    <row r="29" spans="1:16" ht="12">
      <c r="A29" s="61"/>
      <c r="B29" s="62">
        <v>122</v>
      </c>
      <c r="C29" s="64" t="s">
        <v>315</v>
      </c>
      <c r="D29" s="63">
        <v>1</v>
      </c>
      <c r="E29" s="64" t="s">
        <v>104</v>
      </c>
      <c r="F29" s="63">
        <v>3</v>
      </c>
      <c r="G29" s="65">
        <v>3</v>
      </c>
      <c r="H29" s="68" t="s">
        <v>316</v>
      </c>
      <c r="I29" s="68">
        <v>165</v>
      </c>
      <c r="J29" s="63">
        <v>1</v>
      </c>
      <c r="K29" s="65">
        <v>4</v>
      </c>
      <c r="L29" s="68" t="s">
        <v>317</v>
      </c>
      <c r="M29" s="68">
        <v>263</v>
      </c>
      <c r="N29" s="64">
        <f t="shared" si="0"/>
        <v>428</v>
      </c>
      <c r="O29" s="64">
        <f t="shared" si="1"/>
        <v>24</v>
      </c>
      <c r="P29" s="69"/>
    </row>
    <row r="30" spans="1:16" ht="12">
      <c r="A30" s="61"/>
      <c r="B30" s="62">
        <v>352</v>
      </c>
      <c r="C30" s="64" t="s">
        <v>318</v>
      </c>
      <c r="D30" s="63">
        <v>2</v>
      </c>
      <c r="E30" s="64" t="s">
        <v>100</v>
      </c>
      <c r="F30" s="63">
        <v>2</v>
      </c>
      <c r="G30" s="65">
        <v>7</v>
      </c>
      <c r="H30" s="68" t="s">
        <v>319</v>
      </c>
      <c r="I30" s="68">
        <v>255</v>
      </c>
      <c r="J30" s="63">
        <v>1</v>
      </c>
      <c r="K30" s="65">
        <v>1</v>
      </c>
      <c r="L30" s="68" t="s">
        <v>320</v>
      </c>
      <c r="M30" s="68">
        <v>172</v>
      </c>
      <c r="N30" s="64">
        <f t="shared" si="0"/>
        <v>427</v>
      </c>
      <c r="O30" s="64">
        <f t="shared" si="1"/>
        <v>25</v>
      </c>
      <c r="P30" s="69"/>
    </row>
    <row r="31" spans="1:16" ht="12">
      <c r="A31" s="61"/>
      <c r="B31" s="62">
        <v>358</v>
      </c>
      <c r="C31" s="64" t="s">
        <v>321</v>
      </c>
      <c r="D31" s="63">
        <v>2</v>
      </c>
      <c r="E31" s="64" t="s">
        <v>100</v>
      </c>
      <c r="F31" s="63">
        <v>1</v>
      </c>
      <c r="G31" s="65">
        <v>7</v>
      </c>
      <c r="H31" s="68" t="s">
        <v>322</v>
      </c>
      <c r="I31" s="68">
        <v>185</v>
      </c>
      <c r="J31" s="63">
        <v>1</v>
      </c>
      <c r="K31" s="65">
        <v>19</v>
      </c>
      <c r="L31" s="68" t="s">
        <v>323</v>
      </c>
      <c r="M31" s="68">
        <v>211</v>
      </c>
      <c r="N31" s="64">
        <f t="shared" si="0"/>
        <v>396</v>
      </c>
      <c r="O31" s="64">
        <f t="shared" si="1"/>
        <v>26</v>
      </c>
      <c r="P31" s="69"/>
    </row>
    <row r="32" spans="1:16" ht="12">
      <c r="A32" s="61"/>
      <c r="B32" s="62">
        <v>371</v>
      </c>
      <c r="C32" s="64" t="s">
        <v>324</v>
      </c>
      <c r="D32" s="63">
        <v>1</v>
      </c>
      <c r="E32" s="64" t="s">
        <v>100</v>
      </c>
      <c r="F32" s="63">
        <v>2</v>
      </c>
      <c r="G32" s="65">
        <v>6</v>
      </c>
      <c r="H32" s="68" t="s">
        <v>325</v>
      </c>
      <c r="I32" s="68">
        <v>150</v>
      </c>
      <c r="J32" s="63">
        <v>1</v>
      </c>
      <c r="K32" s="65">
        <v>25</v>
      </c>
      <c r="L32" s="68" t="s">
        <v>326</v>
      </c>
      <c r="M32" s="68">
        <v>203</v>
      </c>
      <c r="N32" s="64">
        <f t="shared" si="0"/>
        <v>353</v>
      </c>
      <c r="O32" s="64">
        <f t="shared" si="1"/>
        <v>27</v>
      </c>
      <c r="P32" s="69"/>
    </row>
    <row r="33" spans="1:16" ht="12">
      <c r="A33" s="61"/>
      <c r="B33" s="62">
        <v>228</v>
      </c>
      <c r="C33" s="64" t="s">
        <v>327</v>
      </c>
      <c r="D33" s="63">
        <v>2</v>
      </c>
      <c r="E33" s="64" t="s">
        <v>115</v>
      </c>
      <c r="F33" s="63">
        <v>4</v>
      </c>
      <c r="G33" s="65">
        <v>6</v>
      </c>
      <c r="H33" s="68" t="s">
        <v>328</v>
      </c>
      <c r="I33" s="68">
        <v>168</v>
      </c>
      <c r="J33" s="63">
        <v>2</v>
      </c>
      <c r="K33" s="65">
        <v>14</v>
      </c>
      <c r="L33" s="68" t="s">
        <v>329</v>
      </c>
      <c r="M33" s="68">
        <v>185</v>
      </c>
      <c r="N33" s="64">
        <f t="shared" si="0"/>
        <v>353</v>
      </c>
      <c r="O33" s="64">
        <f t="shared" si="1"/>
        <v>27</v>
      </c>
      <c r="P33" s="69"/>
    </row>
    <row r="34" spans="1:16" ht="12">
      <c r="A34" s="61"/>
      <c r="B34" s="62">
        <v>795</v>
      </c>
      <c r="C34" s="64" t="s">
        <v>330</v>
      </c>
      <c r="D34" s="63">
        <v>1</v>
      </c>
      <c r="E34" s="64" t="s">
        <v>177</v>
      </c>
      <c r="F34" s="63">
        <v>5</v>
      </c>
      <c r="G34" s="65">
        <v>7</v>
      </c>
      <c r="H34" s="68" t="s">
        <v>331</v>
      </c>
      <c r="I34" s="68">
        <v>150</v>
      </c>
      <c r="J34" s="63">
        <v>2</v>
      </c>
      <c r="K34" s="65">
        <v>22</v>
      </c>
      <c r="L34" s="68" t="s">
        <v>332</v>
      </c>
      <c r="M34" s="68">
        <v>173</v>
      </c>
      <c r="N34" s="64">
        <f t="shared" si="0"/>
        <v>323</v>
      </c>
      <c r="O34" s="64">
        <f t="shared" si="1"/>
        <v>29</v>
      </c>
      <c r="P34" s="69"/>
    </row>
    <row r="35" spans="1:16" ht="12">
      <c r="A35" s="61"/>
      <c r="B35" s="62">
        <v>370</v>
      </c>
      <c r="C35" s="64" t="s">
        <v>333</v>
      </c>
      <c r="D35" s="63">
        <v>1</v>
      </c>
      <c r="E35" s="64" t="s">
        <v>100</v>
      </c>
      <c r="F35" s="63">
        <v>1</v>
      </c>
      <c r="G35" s="65">
        <v>3</v>
      </c>
      <c r="H35" s="68" t="s">
        <v>334</v>
      </c>
      <c r="I35" s="68">
        <v>114</v>
      </c>
      <c r="J35" s="63">
        <v>1</v>
      </c>
      <c r="K35" s="65">
        <v>15</v>
      </c>
      <c r="L35" s="68" t="s">
        <v>335</v>
      </c>
      <c r="M35" s="68">
        <v>189</v>
      </c>
      <c r="N35" s="64">
        <f t="shared" si="0"/>
        <v>303</v>
      </c>
      <c r="O35" s="64">
        <f t="shared" si="1"/>
        <v>30</v>
      </c>
      <c r="P35" s="69"/>
    </row>
    <row r="36" spans="1:16" ht="12">
      <c r="A36" s="61"/>
      <c r="B36" s="62">
        <v>89</v>
      </c>
      <c r="C36" s="64" t="s">
        <v>336</v>
      </c>
      <c r="D36" s="63">
        <v>1</v>
      </c>
      <c r="E36" s="64" t="s">
        <v>106</v>
      </c>
      <c r="F36" s="63">
        <v>5</v>
      </c>
      <c r="G36" s="65">
        <v>2</v>
      </c>
      <c r="H36" s="68" t="s">
        <v>337</v>
      </c>
      <c r="I36" s="68">
        <v>121</v>
      </c>
      <c r="J36" s="63">
        <v>2</v>
      </c>
      <c r="K36" s="65">
        <v>17</v>
      </c>
      <c r="L36" s="68" t="s">
        <v>338</v>
      </c>
      <c r="M36" s="68">
        <v>182</v>
      </c>
      <c r="N36" s="64">
        <f t="shared" si="0"/>
        <v>303</v>
      </c>
      <c r="O36" s="64">
        <f t="shared" si="1"/>
        <v>30</v>
      </c>
      <c r="P36" s="69"/>
    </row>
    <row r="37" spans="1:16" ht="12">
      <c r="A37" s="61"/>
      <c r="B37" s="62">
        <v>385</v>
      </c>
      <c r="C37" s="64" t="s">
        <v>339</v>
      </c>
      <c r="D37" s="63">
        <v>1</v>
      </c>
      <c r="E37" s="64" t="s">
        <v>100</v>
      </c>
      <c r="F37" s="63">
        <v>1</v>
      </c>
      <c r="G37" s="65">
        <v>5</v>
      </c>
      <c r="H37" s="68" t="s">
        <v>340</v>
      </c>
      <c r="I37" s="68">
        <v>140</v>
      </c>
      <c r="J37" s="63">
        <v>1</v>
      </c>
      <c r="K37" s="65">
        <v>17</v>
      </c>
      <c r="L37" s="68" t="s">
        <v>341</v>
      </c>
      <c r="M37" s="68">
        <v>155</v>
      </c>
      <c r="N37" s="64">
        <f t="shared" si="0"/>
        <v>295</v>
      </c>
      <c r="O37" s="64">
        <f t="shared" si="1"/>
        <v>32</v>
      </c>
      <c r="P37" s="69"/>
    </row>
    <row r="38" spans="1:16" ht="12">
      <c r="A38" s="61"/>
      <c r="B38" s="62">
        <v>374</v>
      </c>
      <c r="C38" s="64" t="s">
        <v>342</v>
      </c>
      <c r="D38" s="63">
        <v>1</v>
      </c>
      <c r="E38" s="64" t="s">
        <v>100</v>
      </c>
      <c r="F38" s="63">
        <v>2</v>
      </c>
      <c r="G38" s="65">
        <v>8</v>
      </c>
      <c r="H38" s="68" t="s">
        <v>343</v>
      </c>
      <c r="I38" s="68">
        <v>140</v>
      </c>
      <c r="J38" s="63">
        <v>1</v>
      </c>
      <c r="K38" s="65">
        <v>2</v>
      </c>
      <c r="L38" s="68" t="s">
        <v>344</v>
      </c>
      <c r="M38" s="68">
        <v>150</v>
      </c>
      <c r="N38" s="64">
        <f t="shared" si="0"/>
        <v>290</v>
      </c>
      <c r="O38" s="64">
        <f aca="true" t="shared" si="2" ref="O38:O69">IF(N38="","",RANK(N38,$N$6:$N$56))</f>
        <v>33</v>
      </c>
      <c r="P38" s="69"/>
    </row>
    <row r="39" spans="1:16" ht="12">
      <c r="A39" s="61"/>
      <c r="B39" s="62">
        <v>378</v>
      </c>
      <c r="C39" s="64" t="s">
        <v>345</v>
      </c>
      <c r="D39" s="63">
        <v>1</v>
      </c>
      <c r="E39" s="64" t="s">
        <v>100</v>
      </c>
      <c r="F39" s="63">
        <v>1</v>
      </c>
      <c r="G39" s="65">
        <v>2</v>
      </c>
      <c r="H39" s="68" t="s">
        <v>346</v>
      </c>
      <c r="I39" s="68">
        <v>69</v>
      </c>
      <c r="J39" s="63">
        <v>1</v>
      </c>
      <c r="K39" s="65">
        <v>14</v>
      </c>
      <c r="L39" s="68" t="s">
        <v>347</v>
      </c>
      <c r="M39" s="68">
        <v>115</v>
      </c>
      <c r="N39" s="64">
        <f t="shared" si="0"/>
        <v>184</v>
      </c>
      <c r="O39" s="64">
        <f t="shared" si="2"/>
        <v>34</v>
      </c>
      <c r="P39" s="69"/>
    </row>
    <row r="40" spans="1:16" ht="12">
      <c r="A40" s="61"/>
      <c r="B40" s="62">
        <v>125</v>
      </c>
      <c r="C40" s="64" t="s">
        <v>348</v>
      </c>
      <c r="D40" s="63">
        <v>1</v>
      </c>
      <c r="E40" s="64" t="s">
        <v>104</v>
      </c>
      <c r="F40" s="63">
        <v>1</v>
      </c>
      <c r="G40" s="65">
        <v>6</v>
      </c>
      <c r="H40" s="68" t="s">
        <v>349</v>
      </c>
      <c r="I40" s="68">
        <v>54</v>
      </c>
      <c r="J40" s="63">
        <v>1</v>
      </c>
      <c r="K40" s="65">
        <v>18</v>
      </c>
      <c r="L40" s="68" t="s">
        <v>350</v>
      </c>
      <c r="M40" s="68">
        <v>114</v>
      </c>
      <c r="N40" s="64">
        <f t="shared" si="0"/>
        <v>168</v>
      </c>
      <c r="O40" s="64">
        <f t="shared" si="2"/>
        <v>35</v>
      </c>
      <c r="P40" s="69"/>
    </row>
    <row r="41" spans="1:16" ht="12">
      <c r="A41" s="61"/>
      <c r="B41" s="62">
        <v>131</v>
      </c>
      <c r="C41" s="64" t="s">
        <v>351</v>
      </c>
      <c r="D41" s="63">
        <v>1</v>
      </c>
      <c r="E41" s="64" t="s">
        <v>104</v>
      </c>
      <c r="F41" s="63">
        <v>4</v>
      </c>
      <c r="G41" s="65">
        <v>5</v>
      </c>
      <c r="H41" s="68" t="s">
        <v>352</v>
      </c>
      <c r="I41" s="68">
        <v>38</v>
      </c>
      <c r="J41" s="63">
        <v>1</v>
      </c>
      <c r="K41" s="65">
        <v>13</v>
      </c>
      <c r="L41" s="68" t="s">
        <v>353</v>
      </c>
      <c r="M41" s="68">
        <v>62</v>
      </c>
      <c r="N41" s="64">
        <f t="shared" si="0"/>
        <v>100</v>
      </c>
      <c r="O41" s="64">
        <f t="shared" si="2"/>
        <v>36</v>
      </c>
      <c r="P41" s="69"/>
    </row>
    <row r="42" spans="1:16" ht="12">
      <c r="A42" s="61"/>
      <c r="B42" s="62">
        <v>500</v>
      </c>
      <c r="C42" s="64" t="s">
        <v>354</v>
      </c>
      <c r="D42" s="63">
        <v>1</v>
      </c>
      <c r="E42" s="64" t="s">
        <v>140</v>
      </c>
      <c r="F42" s="63">
        <v>4</v>
      </c>
      <c r="G42" s="65">
        <v>3</v>
      </c>
      <c r="H42" s="68" t="s">
        <v>355</v>
      </c>
      <c r="I42" s="68">
        <v>43</v>
      </c>
      <c r="J42" s="63">
        <v>1</v>
      </c>
      <c r="K42" s="65">
        <v>11</v>
      </c>
      <c r="L42" s="68" t="s">
        <v>356</v>
      </c>
      <c r="M42" s="68">
        <v>28</v>
      </c>
      <c r="N42" s="64">
        <f t="shared" si="0"/>
        <v>71</v>
      </c>
      <c r="O42" s="64">
        <f t="shared" si="2"/>
        <v>37</v>
      </c>
      <c r="P42" s="69"/>
    </row>
    <row r="43" spans="1:16" ht="12">
      <c r="A43" s="61"/>
      <c r="B43" s="62">
        <v>353</v>
      </c>
      <c r="C43" s="64" t="s">
        <v>357</v>
      </c>
      <c r="D43" s="63">
        <v>2</v>
      </c>
      <c r="E43" s="64" t="s">
        <v>100</v>
      </c>
      <c r="F43" s="63">
        <v>3</v>
      </c>
      <c r="G43" s="65">
        <v>7</v>
      </c>
      <c r="H43" s="68" t="s">
        <v>358</v>
      </c>
      <c r="I43" s="68">
        <v>4</v>
      </c>
      <c r="J43" s="63">
        <v>1</v>
      </c>
      <c r="K43" s="65">
        <v>8</v>
      </c>
      <c r="L43" s="68" t="s">
        <v>359</v>
      </c>
      <c r="M43" s="68"/>
      <c r="N43" s="64">
        <f t="shared" si="0"/>
        <v>4</v>
      </c>
      <c r="O43" s="64">
        <f t="shared" si="2"/>
        <v>38</v>
      </c>
      <c r="P43" s="69"/>
    </row>
    <row r="44" spans="1:16" ht="12">
      <c r="A44" s="61"/>
      <c r="B44" s="62">
        <v>1916</v>
      </c>
      <c r="C44" s="64" t="s">
        <v>360</v>
      </c>
      <c r="D44" s="63">
        <v>2</v>
      </c>
      <c r="E44" s="64" t="s">
        <v>102</v>
      </c>
      <c r="F44" s="63">
        <v>3</v>
      </c>
      <c r="G44" s="65">
        <v>2</v>
      </c>
      <c r="H44" s="68" t="s">
        <v>361</v>
      </c>
      <c r="I44" s="68">
        <v>377</v>
      </c>
      <c r="J44" s="63">
        <v>1</v>
      </c>
      <c r="K44" s="65">
        <v>3</v>
      </c>
      <c r="L44" s="68" t="s">
        <v>138</v>
      </c>
      <c r="M44" s="68"/>
      <c r="N44" s="64" t="s">
        <v>229</v>
      </c>
      <c r="O44" s="64" t="e">
        <f t="shared" si="2"/>
        <v>#VALUE!</v>
      </c>
      <c r="P44" s="69"/>
    </row>
    <row r="45" spans="1:16" ht="12">
      <c r="A45" s="61"/>
      <c r="B45" s="62">
        <v>229</v>
      </c>
      <c r="C45" s="64" t="s">
        <v>362</v>
      </c>
      <c r="D45" s="63">
        <v>2</v>
      </c>
      <c r="E45" s="64" t="s">
        <v>115</v>
      </c>
      <c r="F45" s="63">
        <v>4</v>
      </c>
      <c r="G45" s="65">
        <v>4</v>
      </c>
      <c r="H45" s="68" t="s">
        <v>363</v>
      </c>
      <c r="I45" s="68">
        <v>150</v>
      </c>
      <c r="J45" s="63">
        <v>1</v>
      </c>
      <c r="K45" s="65">
        <v>12</v>
      </c>
      <c r="L45" s="68" t="s">
        <v>138</v>
      </c>
      <c r="M45" s="68"/>
      <c r="N45" s="64" t="s">
        <v>229</v>
      </c>
      <c r="O45" s="64" t="e">
        <f t="shared" si="2"/>
        <v>#VALUE!</v>
      </c>
      <c r="P45" s="69"/>
    </row>
    <row r="46" spans="1:16" ht="12">
      <c r="A46" s="61"/>
      <c r="B46" s="62">
        <v>283</v>
      </c>
      <c r="C46" s="64" t="s">
        <v>364</v>
      </c>
      <c r="D46" s="63">
        <v>2</v>
      </c>
      <c r="E46" s="64" t="s">
        <v>179</v>
      </c>
      <c r="F46" s="63">
        <v>5</v>
      </c>
      <c r="G46" s="65">
        <v>8</v>
      </c>
      <c r="H46" s="68" t="s">
        <v>365</v>
      </c>
      <c r="I46" s="68">
        <v>467</v>
      </c>
      <c r="J46" s="63">
        <v>2</v>
      </c>
      <c r="K46" s="65">
        <v>23</v>
      </c>
      <c r="L46" s="68" t="s">
        <v>138</v>
      </c>
      <c r="M46" s="68"/>
      <c r="N46" s="64" t="s">
        <v>229</v>
      </c>
      <c r="O46" s="64" t="e">
        <f t="shared" si="2"/>
        <v>#VALUE!</v>
      </c>
      <c r="P46" s="69"/>
    </row>
    <row r="47" spans="1:16" ht="12">
      <c r="A47" s="61"/>
      <c r="B47" s="62">
        <v>632</v>
      </c>
      <c r="C47" s="64" t="s">
        <v>366</v>
      </c>
      <c r="D47" s="63">
        <v>1</v>
      </c>
      <c r="E47" s="64" t="s">
        <v>169</v>
      </c>
      <c r="F47" s="63">
        <v>6</v>
      </c>
      <c r="G47" s="65">
        <v>7</v>
      </c>
      <c r="H47" s="68" t="s">
        <v>367</v>
      </c>
      <c r="I47" s="68">
        <v>31</v>
      </c>
      <c r="J47" s="63">
        <v>2</v>
      </c>
      <c r="K47" s="65">
        <v>4</v>
      </c>
      <c r="L47" s="68" t="s">
        <v>138</v>
      </c>
      <c r="M47" s="68"/>
      <c r="N47" s="64" t="s">
        <v>229</v>
      </c>
      <c r="O47" s="64" t="e">
        <f t="shared" si="2"/>
        <v>#VALUE!</v>
      </c>
      <c r="P47" s="69"/>
    </row>
    <row r="48" spans="1:16" ht="12">
      <c r="A48" s="61"/>
      <c r="B48" s="62">
        <v>290</v>
      </c>
      <c r="C48" s="64" t="s">
        <v>368</v>
      </c>
      <c r="D48" s="63">
        <v>1</v>
      </c>
      <c r="E48" s="64" t="s">
        <v>179</v>
      </c>
      <c r="F48" s="63">
        <v>7</v>
      </c>
      <c r="G48" s="65">
        <v>1</v>
      </c>
      <c r="H48" s="68" t="s">
        <v>369</v>
      </c>
      <c r="I48" s="68">
        <v>362</v>
      </c>
      <c r="J48" s="63">
        <v>2</v>
      </c>
      <c r="K48" s="65">
        <v>6</v>
      </c>
      <c r="L48" s="68" t="s">
        <v>138</v>
      </c>
      <c r="M48" s="68"/>
      <c r="N48" s="64" t="s">
        <v>229</v>
      </c>
      <c r="O48" s="64" t="e">
        <f t="shared" si="2"/>
        <v>#VALUE!</v>
      </c>
      <c r="P48" s="69"/>
    </row>
    <row r="49" spans="1:16" ht="12">
      <c r="A49" s="61"/>
      <c r="B49" s="62">
        <v>4</v>
      </c>
      <c r="C49" s="64" t="s">
        <v>370</v>
      </c>
      <c r="D49" s="64"/>
      <c r="E49" s="64" t="s">
        <v>371</v>
      </c>
      <c r="F49" s="63">
        <v>7</v>
      </c>
      <c r="G49" s="65">
        <v>5</v>
      </c>
      <c r="H49" s="68" t="s">
        <v>372</v>
      </c>
      <c r="I49" s="68">
        <v>546</v>
      </c>
      <c r="J49" s="63">
        <v>2</v>
      </c>
      <c r="K49" s="65">
        <v>10</v>
      </c>
      <c r="L49" s="68" t="s">
        <v>138</v>
      </c>
      <c r="M49" s="68"/>
      <c r="N49" s="64" t="s">
        <v>229</v>
      </c>
      <c r="O49" s="64" t="e">
        <f t="shared" si="2"/>
        <v>#VALUE!</v>
      </c>
      <c r="P49" s="69"/>
    </row>
    <row r="50" spans="1:16" ht="12">
      <c r="A50" s="61"/>
      <c r="B50" s="62">
        <v>506</v>
      </c>
      <c r="C50" s="64" t="s">
        <v>373</v>
      </c>
      <c r="D50" s="63">
        <v>1</v>
      </c>
      <c r="E50" s="64" t="s">
        <v>140</v>
      </c>
      <c r="F50" s="63">
        <v>1</v>
      </c>
      <c r="G50" s="65">
        <v>4</v>
      </c>
      <c r="H50" s="68" t="s">
        <v>138</v>
      </c>
      <c r="I50" s="68"/>
      <c r="J50" s="63">
        <v>1</v>
      </c>
      <c r="K50" s="65">
        <v>16</v>
      </c>
      <c r="L50" s="68"/>
      <c r="M50" s="68"/>
      <c r="N50" s="64" t="s">
        <v>138</v>
      </c>
      <c r="O50" s="64" t="e">
        <f t="shared" si="2"/>
        <v>#VALUE!</v>
      </c>
      <c r="P50" s="69"/>
    </row>
    <row r="51" spans="1:16" ht="12">
      <c r="A51" s="61"/>
      <c r="B51" s="62">
        <v>772</v>
      </c>
      <c r="C51" s="64" t="s">
        <v>374</v>
      </c>
      <c r="D51" s="63">
        <v>2</v>
      </c>
      <c r="E51" s="64" t="s">
        <v>111</v>
      </c>
      <c r="F51" s="63">
        <v>3</v>
      </c>
      <c r="G51" s="65">
        <v>4</v>
      </c>
      <c r="H51" s="68" t="s">
        <v>138</v>
      </c>
      <c r="I51" s="68"/>
      <c r="J51" s="63">
        <v>1</v>
      </c>
      <c r="K51" s="65">
        <v>5</v>
      </c>
      <c r="L51" s="68"/>
      <c r="M51" s="68"/>
      <c r="N51" s="64" t="s">
        <v>138</v>
      </c>
      <c r="O51" s="64" t="e">
        <f t="shared" si="2"/>
        <v>#VALUE!</v>
      </c>
      <c r="P51" s="69"/>
    </row>
    <row r="52" spans="1:16" ht="12">
      <c r="A52" s="61"/>
      <c r="B52" s="62">
        <v>382</v>
      </c>
      <c r="C52" s="64" t="s">
        <v>375</v>
      </c>
      <c r="D52" s="63">
        <v>1</v>
      </c>
      <c r="E52" s="64" t="s">
        <v>100</v>
      </c>
      <c r="F52" s="63">
        <v>3</v>
      </c>
      <c r="G52" s="65">
        <v>6</v>
      </c>
      <c r="H52" s="68" t="s">
        <v>138</v>
      </c>
      <c r="I52" s="68"/>
      <c r="J52" s="63">
        <v>1</v>
      </c>
      <c r="K52" s="65">
        <v>7</v>
      </c>
      <c r="L52" s="68"/>
      <c r="M52" s="68"/>
      <c r="N52" s="64" t="s">
        <v>138</v>
      </c>
      <c r="O52" s="64" t="e">
        <f t="shared" si="2"/>
        <v>#VALUE!</v>
      </c>
      <c r="P52" s="69"/>
    </row>
    <row r="53" spans="1:16" ht="12">
      <c r="A53" s="61"/>
      <c r="B53" s="62">
        <v>509</v>
      </c>
      <c r="C53" s="64" t="s">
        <v>376</v>
      </c>
      <c r="D53" s="63">
        <v>1</v>
      </c>
      <c r="E53" s="64" t="s">
        <v>140</v>
      </c>
      <c r="F53" s="63">
        <v>4</v>
      </c>
      <c r="G53" s="65">
        <v>7</v>
      </c>
      <c r="H53" s="68" t="s">
        <v>138</v>
      </c>
      <c r="I53" s="68"/>
      <c r="J53" s="63">
        <v>2</v>
      </c>
      <c r="K53" s="65">
        <v>15</v>
      </c>
      <c r="L53" s="68"/>
      <c r="M53" s="68"/>
      <c r="N53" s="64" t="s">
        <v>138</v>
      </c>
      <c r="O53" s="64" t="e">
        <f t="shared" si="2"/>
        <v>#VALUE!</v>
      </c>
      <c r="P53" s="69"/>
    </row>
    <row r="54" spans="1:16" ht="12">
      <c r="A54" s="61"/>
      <c r="B54" s="62">
        <v>372</v>
      </c>
      <c r="C54" s="64" t="s">
        <v>377</v>
      </c>
      <c r="D54" s="63">
        <v>1</v>
      </c>
      <c r="E54" s="64" t="s">
        <v>100</v>
      </c>
      <c r="F54" s="63">
        <v>5</v>
      </c>
      <c r="G54" s="65">
        <v>3</v>
      </c>
      <c r="H54" s="68" t="s">
        <v>138</v>
      </c>
      <c r="I54" s="68"/>
      <c r="J54" s="63">
        <v>2</v>
      </c>
      <c r="K54" s="65">
        <v>18</v>
      </c>
      <c r="L54" s="68"/>
      <c r="M54" s="68"/>
      <c r="N54" s="64" t="s">
        <v>138</v>
      </c>
      <c r="O54" s="64" t="e">
        <f t="shared" si="2"/>
        <v>#VALUE!</v>
      </c>
      <c r="P54" s="69"/>
    </row>
    <row r="55" spans="1:16" ht="12">
      <c r="A55" s="61"/>
      <c r="B55" s="62">
        <v>88</v>
      </c>
      <c r="C55" s="64" t="s">
        <v>378</v>
      </c>
      <c r="D55" s="63">
        <v>1</v>
      </c>
      <c r="E55" s="64" t="s">
        <v>106</v>
      </c>
      <c r="F55" s="63">
        <v>5</v>
      </c>
      <c r="G55" s="65">
        <v>5</v>
      </c>
      <c r="H55" s="68" t="s">
        <v>138</v>
      </c>
      <c r="I55" s="68"/>
      <c r="J55" s="63">
        <v>2</v>
      </c>
      <c r="K55" s="65">
        <v>20</v>
      </c>
      <c r="L55" s="68"/>
      <c r="M55" s="68"/>
      <c r="N55" s="64" t="s">
        <v>138</v>
      </c>
      <c r="O55" s="64" t="e">
        <f t="shared" si="2"/>
        <v>#VALUE!</v>
      </c>
      <c r="P55" s="69"/>
    </row>
    <row r="56" spans="1:16" ht="12">
      <c r="A56" s="61"/>
      <c r="B56" s="62"/>
      <c r="C56" s="64"/>
      <c r="D56" s="64"/>
      <c r="E56" s="64"/>
      <c r="F56" s="64"/>
      <c r="G56" s="68"/>
      <c r="H56" s="68"/>
      <c r="I56" s="68"/>
      <c r="J56" s="63"/>
      <c r="K56" s="65"/>
      <c r="L56" s="68"/>
      <c r="M56" s="68"/>
      <c r="N56" s="64"/>
      <c r="O56" s="64"/>
      <c r="P56" s="69"/>
    </row>
    <row r="57" spans="1:16" ht="12">
      <c r="A57" s="61"/>
      <c r="B57" s="50"/>
      <c r="C57" s="50"/>
      <c r="D57" s="50"/>
      <c r="E57" s="50"/>
      <c r="F57" s="50"/>
      <c r="G57" s="50"/>
      <c r="H57" s="50"/>
      <c r="I57" s="50"/>
      <c r="J57" s="49"/>
      <c r="K57" s="49"/>
      <c r="L57" s="50"/>
      <c r="M57" s="50"/>
      <c r="N57" s="50"/>
      <c r="O57" s="50"/>
      <c r="P57" s="61"/>
    </row>
    <row r="58" spans="1:16" ht="12">
      <c r="A58" s="61"/>
      <c r="B58" s="61"/>
      <c r="C58" s="61"/>
      <c r="D58" s="61"/>
      <c r="E58" s="61"/>
      <c r="F58" s="61"/>
      <c r="G58" s="61"/>
      <c r="H58" s="61"/>
      <c r="I58" s="61"/>
      <c r="J58" s="44"/>
      <c r="K58" s="44"/>
      <c r="L58" s="61"/>
      <c r="M58" s="61"/>
      <c r="N58" s="61"/>
      <c r="O58" s="61"/>
      <c r="P58" s="61"/>
    </row>
  </sheetData>
  <sheetProtection/>
  <printOptions/>
  <pageMargins left="0.5905511811023622" right="0.5905511811023622" top="0.5905511811023622" bottom="0.39370078740157477" header="590551.1811023622" footer="9055.11811023622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5"/>
  <sheetViews>
    <sheetView zoomScaleSheetLayoutView="100" zoomScalePageLayoutView="0" workbookViewId="0" topLeftCell="A1">
      <selection activeCell="M6" sqref="M6"/>
    </sheetView>
  </sheetViews>
  <sheetFormatPr defaultColWidth="15.83203125" defaultRowHeight="15.75" customHeight="1"/>
  <cols>
    <col min="1" max="1" width="2.83203125" style="0" customWidth="1"/>
    <col min="2" max="2" width="6" style="0" customWidth="1"/>
    <col min="3" max="3" width="13.83203125" style="0" customWidth="1"/>
    <col min="4" max="4" width="5.83203125" style="44" customWidth="1"/>
    <col min="5" max="5" width="16.83203125" style="0" customWidth="1"/>
    <col min="6" max="6" width="3.83203125" style="44" customWidth="1"/>
    <col min="7" max="7" width="5" style="44" customWidth="1"/>
    <col min="8" max="8" width="6.83203125" style="0" customWidth="1"/>
    <col min="9" max="9" width="5.83203125" style="46" customWidth="1"/>
    <col min="10" max="10" width="5.83203125" style="0" customWidth="1"/>
    <col min="11" max="11" width="3.83203125" style="0" customWidth="1"/>
    <col min="12" max="12" width="4.83203125" style="0" customWidth="1"/>
    <col min="13" max="13" width="8.66015625" style="45" customWidth="1"/>
    <col min="14" max="14" width="5.83203125" style="0" customWidth="1"/>
    <col min="15" max="15" width="9.83203125" style="0" customWidth="1"/>
    <col min="16" max="16" width="5.83203125" style="0" customWidth="1"/>
    <col min="17" max="17" width="3.83203125" style="0" customWidth="1"/>
  </cols>
  <sheetData>
    <row r="1" spans="1:17" ht="21" customHeight="1">
      <c r="A1" s="61"/>
      <c r="B1" s="48" t="s">
        <v>379</v>
      </c>
      <c r="C1" s="50"/>
      <c r="D1" s="49"/>
      <c r="E1" s="50"/>
      <c r="F1" s="49"/>
      <c r="G1" s="49"/>
      <c r="H1" s="50"/>
      <c r="I1" s="52"/>
      <c r="J1" s="61"/>
      <c r="K1" s="61"/>
      <c r="L1" s="61"/>
      <c r="M1" s="61"/>
      <c r="N1" s="61"/>
      <c r="O1" s="61"/>
      <c r="P1" s="61"/>
      <c r="Q1" s="61"/>
    </row>
    <row r="2" spans="1:17" ht="12">
      <c r="A2" s="61"/>
      <c r="B2" s="50"/>
      <c r="C2" s="50"/>
      <c r="D2" s="49"/>
      <c r="E2" s="50"/>
      <c r="F2" s="49"/>
      <c r="G2" s="49"/>
      <c r="H2" s="50"/>
      <c r="J2" s="61"/>
      <c r="K2" s="61"/>
      <c r="L2" s="61"/>
      <c r="M2" s="61"/>
      <c r="N2" s="61"/>
      <c r="O2" s="61"/>
      <c r="P2" s="53" t="s">
        <v>380</v>
      </c>
      <c r="Q2" s="61"/>
    </row>
    <row r="3" spans="1:17" ht="12">
      <c r="A3" s="61"/>
      <c r="B3" s="54"/>
      <c r="C3" s="55"/>
      <c r="D3" s="55"/>
      <c r="E3" s="55"/>
      <c r="F3" s="55"/>
      <c r="G3" s="49"/>
      <c r="H3" s="49" t="s">
        <v>381</v>
      </c>
      <c r="I3" s="57"/>
      <c r="J3" s="49"/>
      <c r="K3" s="55"/>
      <c r="L3" s="49"/>
      <c r="M3" s="49" t="s">
        <v>382</v>
      </c>
      <c r="N3" s="49"/>
      <c r="O3" s="55"/>
      <c r="P3" s="55"/>
      <c r="Q3" s="58"/>
    </row>
    <row r="4" spans="1:17" ht="10.5" customHeight="1">
      <c r="A4" s="61"/>
      <c r="B4" s="58" t="s">
        <v>88</v>
      </c>
      <c r="C4" s="59" t="s">
        <v>89</v>
      </c>
      <c r="D4" s="59" t="s">
        <v>90</v>
      </c>
      <c r="E4" s="59" t="s">
        <v>91</v>
      </c>
      <c r="F4" s="59"/>
      <c r="H4" s="44"/>
      <c r="I4" s="60"/>
      <c r="J4" s="44"/>
      <c r="K4" s="59"/>
      <c r="L4" s="44"/>
      <c r="M4" s="44"/>
      <c r="N4" s="44"/>
      <c r="O4" s="59"/>
      <c r="P4" s="59"/>
      <c r="Q4" s="58"/>
    </row>
    <row r="5" spans="1:17" ht="10.5" customHeight="1">
      <c r="A5" s="61"/>
      <c r="B5" s="58"/>
      <c r="C5" s="59"/>
      <c r="D5" s="59"/>
      <c r="E5" s="59"/>
      <c r="F5" s="59" t="s">
        <v>93</v>
      </c>
      <c r="G5" s="44" t="s">
        <v>94</v>
      </c>
      <c r="H5" s="44" t="s">
        <v>95</v>
      </c>
      <c r="I5" s="60" t="s">
        <v>96</v>
      </c>
      <c r="J5" s="44" t="s">
        <v>97</v>
      </c>
      <c r="K5" s="59" t="s">
        <v>93</v>
      </c>
      <c r="L5" s="44" t="s">
        <v>94</v>
      </c>
      <c r="M5" s="44" t="s">
        <v>95</v>
      </c>
      <c r="N5" s="44" t="s">
        <v>97</v>
      </c>
      <c r="O5" s="59" t="s">
        <v>241</v>
      </c>
      <c r="P5" s="59" t="s">
        <v>98</v>
      </c>
      <c r="Q5" s="58"/>
    </row>
    <row r="6" spans="1:17" ht="12">
      <c r="A6" s="61">
        <v>1</v>
      </c>
      <c r="B6" s="62">
        <v>677</v>
      </c>
      <c r="C6" s="64" t="s">
        <v>383</v>
      </c>
      <c r="D6" s="63">
        <v>3</v>
      </c>
      <c r="E6" s="64" t="s">
        <v>156</v>
      </c>
      <c r="F6" s="63">
        <v>2</v>
      </c>
      <c r="G6" s="65">
        <v>4</v>
      </c>
      <c r="H6" s="66">
        <v>16.12</v>
      </c>
      <c r="I6" s="67">
        <v>1.7</v>
      </c>
      <c r="J6" s="68">
        <v>723</v>
      </c>
      <c r="K6" s="63">
        <v>2</v>
      </c>
      <c r="L6" s="65">
        <v>8</v>
      </c>
      <c r="M6" s="68">
        <v>56.86</v>
      </c>
      <c r="N6" s="68">
        <v>820</v>
      </c>
      <c r="O6" s="64">
        <f aca="true" t="shared" si="0" ref="O6:O12">IF(H6="","",J6+N6)</f>
        <v>1543</v>
      </c>
      <c r="P6" s="64">
        <f aca="true" t="shared" si="1" ref="P6:P12">IF(O6="DNS","",RANK(O6,$O$6:$O$20))</f>
        <v>1</v>
      </c>
      <c r="Q6" s="69"/>
    </row>
    <row r="7" spans="1:17" ht="12">
      <c r="A7" s="61">
        <v>2</v>
      </c>
      <c r="B7" s="62">
        <v>5054</v>
      </c>
      <c r="C7" s="64" t="s">
        <v>180</v>
      </c>
      <c r="D7" s="63" t="s">
        <v>181</v>
      </c>
      <c r="E7" s="64" t="s">
        <v>182</v>
      </c>
      <c r="F7" s="63">
        <v>2</v>
      </c>
      <c r="G7" s="65">
        <v>7</v>
      </c>
      <c r="H7" s="66">
        <v>16.26</v>
      </c>
      <c r="I7" s="67">
        <v>1.7</v>
      </c>
      <c r="J7" s="68">
        <v>703</v>
      </c>
      <c r="K7" s="63">
        <v>1</v>
      </c>
      <c r="L7" s="65">
        <v>4</v>
      </c>
      <c r="M7" s="68">
        <v>58.35</v>
      </c>
      <c r="N7" s="68">
        <v>760</v>
      </c>
      <c r="O7" s="64">
        <f t="shared" si="0"/>
        <v>1463</v>
      </c>
      <c r="P7" s="64">
        <f t="shared" si="1"/>
        <v>2</v>
      </c>
      <c r="Q7" s="69"/>
    </row>
    <row r="8" spans="1:17" ht="12">
      <c r="A8" s="61">
        <v>3</v>
      </c>
      <c r="B8" s="62">
        <v>48</v>
      </c>
      <c r="C8" s="64" t="s">
        <v>384</v>
      </c>
      <c r="D8" s="63" t="s">
        <v>181</v>
      </c>
      <c r="E8" s="64" t="s">
        <v>251</v>
      </c>
      <c r="F8" s="63">
        <v>2</v>
      </c>
      <c r="G8" s="65">
        <v>8</v>
      </c>
      <c r="H8" s="66">
        <v>16.79</v>
      </c>
      <c r="I8" s="67">
        <v>1.7</v>
      </c>
      <c r="J8" s="68">
        <v>628</v>
      </c>
      <c r="K8" s="63">
        <v>1</v>
      </c>
      <c r="L8" s="65">
        <v>5</v>
      </c>
      <c r="M8" s="68">
        <v>59.13</v>
      </c>
      <c r="N8" s="68">
        <v>730</v>
      </c>
      <c r="O8" s="64">
        <f t="shared" si="0"/>
        <v>1358</v>
      </c>
      <c r="P8" s="64">
        <f t="shared" si="1"/>
        <v>3</v>
      </c>
      <c r="Q8" s="69"/>
    </row>
    <row r="9" spans="1:17" ht="12">
      <c r="A9" s="61">
        <v>4</v>
      </c>
      <c r="B9" s="62">
        <v>701</v>
      </c>
      <c r="C9" s="64" t="s">
        <v>385</v>
      </c>
      <c r="D9" s="63">
        <v>1</v>
      </c>
      <c r="E9" s="64" t="s">
        <v>156</v>
      </c>
      <c r="F9" s="63">
        <v>1</v>
      </c>
      <c r="G9" s="65">
        <v>6</v>
      </c>
      <c r="H9" s="66">
        <v>17.9</v>
      </c>
      <c r="I9" s="67">
        <v>1</v>
      </c>
      <c r="J9" s="68">
        <v>486</v>
      </c>
      <c r="K9" s="63">
        <v>2</v>
      </c>
      <c r="L9" s="65">
        <v>3</v>
      </c>
      <c r="M9" s="68" t="s">
        <v>386</v>
      </c>
      <c r="N9" s="68">
        <v>504</v>
      </c>
      <c r="O9" s="64">
        <f t="shared" si="0"/>
        <v>990</v>
      </c>
      <c r="P9" s="64">
        <f t="shared" si="1"/>
        <v>4</v>
      </c>
      <c r="Q9" s="69"/>
    </row>
    <row r="10" spans="1:17" ht="12">
      <c r="A10" s="61">
        <v>5</v>
      </c>
      <c r="B10" s="62">
        <v>403</v>
      </c>
      <c r="C10" s="64" t="s">
        <v>387</v>
      </c>
      <c r="D10" s="63">
        <v>3</v>
      </c>
      <c r="E10" s="64" t="s">
        <v>388</v>
      </c>
      <c r="F10" s="63">
        <v>1</v>
      </c>
      <c r="G10" s="65">
        <v>3</v>
      </c>
      <c r="H10" s="66" t="s">
        <v>229</v>
      </c>
      <c r="I10" s="67">
        <v>1</v>
      </c>
      <c r="J10" s="68">
        <v>0</v>
      </c>
      <c r="K10" s="63">
        <v>1</v>
      </c>
      <c r="L10" s="65">
        <v>7</v>
      </c>
      <c r="M10" s="97" t="s">
        <v>389</v>
      </c>
      <c r="N10" s="68">
        <v>689</v>
      </c>
      <c r="O10" s="64">
        <f t="shared" si="0"/>
        <v>689</v>
      </c>
      <c r="P10" s="64">
        <f t="shared" si="1"/>
        <v>5</v>
      </c>
      <c r="Q10" s="69"/>
    </row>
    <row r="11" spans="1:17" ht="12">
      <c r="A11" s="61">
        <v>6</v>
      </c>
      <c r="B11" s="62">
        <v>587</v>
      </c>
      <c r="C11" s="64" t="s">
        <v>390</v>
      </c>
      <c r="D11" s="63">
        <v>1</v>
      </c>
      <c r="E11" s="64" t="s">
        <v>177</v>
      </c>
      <c r="F11" s="63">
        <v>1</v>
      </c>
      <c r="G11" s="65">
        <v>5</v>
      </c>
      <c r="H11" s="66">
        <v>21.49</v>
      </c>
      <c r="I11" s="67">
        <v>1</v>
      </c>
      <c r="J11" s="68">
        <v>150</v>
      </c>
      <c r="K11" s="63">
        <v>2</v>
      </c>
      <c r="L11" s="65">
        <v>2</v>
      </c>
      <c r="M11" s="68" t="s">
        <v>391</v>
      </c>
      <c r="N11" s="68">
        <v>440</v>
      </c>
      <c r="O11" s="64">
        <f t="shared" si="0"/>
        <v>590</v>
      </c>
      <c r="P11" s="64">
        <f t="shared" si="1"/>
        <v>6</v>
      </c>
      <c r="Q11" s="69"/>
    </row>
    <row r="12" spans="1:17" ht="12">
      <c r="A12" s="61">
        <v>7</v>
      </c>
      <c r="B12" s="62">
        <v>583</v>
      </c>
      <c r="C12" s="64" t="s">
        <v>392</v>
      </c>
      <c r="D12" s="63">
        <v>2</v>
      </c>
      <c r="E12" s="64" t="s">
        <v>177</v>
      </c>
      <c r="F12" s="63">
        <v>2</v>
      </c>
      <c r="G12" s="65">
        <v>6</v>
      </c>
      <c r="H12" s="66">
        <v>23.12</v>
      </c>
      <c r="I12" s="67">
        <v>1.7</v>
      </c>
      <c r="J12" s="68">
        <v>61</v>
      </c>
      <c r="K12" s="63">
        <v>1</v>
      </c>
      <c r="L12" s="65">
        <v>3</v>
      </c>
      <c r="M12" s="68" t="s">
        <v>393</v>
      </c>
      <c r="N12" s="68">
        <v>428</v>
      </c>
      <c r="O12" s="64">
        <f t="shared" si="0"/>
        <v>489</v>
      </c>
      <c r="P12" s="64">
        <f t="shared" si="1"/>
        <v>7</v>
      </c>
      <c r="Q12" s="69"/>
    </row>
    <row r="13" spans="1:17" ht="12">
      <c r="A13" s="61">
        <v>8</v>
      </c>
      <c r="B13" s="62">
        <v>643</v>
      </c>
      <c r="C13" s="64" t="s">
        <v>394</v>
      </c>
      <c r="D13" s="63">
        <v>2</v>
      </c>
      <c r="E13" s="64" t="s">
        <v>195</v>
      </c>
      <c r="F13" s="63">
        <v>2</v>
      </c>
      <c r="G13" s="65">
        <v>5</v>
      </c>
      <c r="H13" s="66" t="s">
        <v>229</v>
      </c>
      <c r="I13" s="67">
        <v>1.7</v>
      </c>
      <c r="J13" s="68"/>
      <c r="K13" s="63">
        <v>1</v>
      </c>
      <c r="L13" s="65">
        <v>2</v>
      </c>
      <c r="M13" s="68" t="s">
        <v>138</v>
      </c>
      <c r="N13" s="68"/>
      <c r="O13" s="64" t="s">
        <v>229</v>
      </c>
      <c r="P13" s="64"/>
      <c r="Q13" s="69"/>
    </row>
    <row r="14" spans="1:17" ht="12">
      <c r="A14" s="61"/>
      <c r="B14" s="62">
        <v>579</v>
      </c>
      <c r="C14" s="64" t="s">
        <v>395</v>
      </c>
      <c r="D14" s="63">
        <v>2</v>
      </c>
      <c r="E14" s="64" t="s">
        <v>396</v>
      </c>
      <c r="F14" s="63">
        <v>1</v>
      </c>
      <c r="G14" s="65">
        <v>4</v>
      </c>
      <c r="H14" s="66">
        <v>16.72</v>
      </c>
      <c r="I14" s="67">
        <v>1</v>
      </c>
      <c r="J14" s="68">
        <v>638</v>
      </c>
      <c r="K14" s="63">
        <v>1</v>
      </c>
      <c r="L14" s="65">
        <v>8</v>
      </c>
      <c r="M14" s="68" t="s">
        <v>138</v>
      </c>
      <c r="N14" s="68"/>
      <c r="O14" s="64" t="s">
        <v>229</v>
      </c>
      <c r="P14" s="64"/>
      <c r="Q14" s="69"/>
    </row>
    <row r="15" spans="1:17" ht="12">
      <c r="A15" s="61"/>
      <c r="B15" s="62">
        <v>580</v>
      </c>
      <c r="C15" s="64" t="s">
        <v>397</v>
      </c>
      <c r="D15" s="63">
        <v>2</v>
      </c>
      <c r="E15" s="64" t="s">
        <v>177</v>
      </c>
      <c r="F15" s="63">
        <v>1</v>
      </c>
      <c r="G15" s="65">
        <v>8</v>
      </c>
      <c r="H15" s="66">
        <v>16.17</v>
      </c>
      <c r="I15" s="67">
        <v>1</v>
      </c>
      <c r="J15" s="68">
        <v>716</v>
      </c>
      <c r="K15" s="63">
        <v>2</v>
      </c>
      <c r="L15" s="65">
        <v>5</v>
      </c>
      <c r="M15" s="68" t="s">
        <v>138</v>
      </c>
      <c r="N15" s="68"/>
      <c r="O15" s="64" t="s">
        <v>229</v>
      </c>
      <c r="P15" s="64"/>
      <c r="Q15" s="69"/>
    </row>
    <row r="16" spans="1:17" ht="12">
      <c r="A16" s="61"/>
      <c r="B16" s="62">
        <v>758</v>
      </c>
      <c r="C16" s="64" t="s">
        <v>398</v>
      </c>
      <c r="D16" s="63">
        <v>2</v>
      </c>
      <c r="E16" s="64" t="s">
        <v>173</v>
      </c>
      <c r="F16" s="63">
        <v>2</v>
      </c>
      <c r="G16" s="65">
        <v>2</v>
      </c>
      <c r="H16" s="66" t="s">
        <v>229</v>
      </c>
      <c r="I16" s="67">
        <v>1.7</v>
      </c>
      <c r="J16" s="68"/>
      <c r="K16" s="63">
        <v>2</v>
      </c>
      <c r="L16" s="65">
        <v>6</v>
      </c>
      <c r="M16" s="68" t="s">
        <v>138</v>
      </c>
      <c r="N16" s="68"/>
      <c r="O16" s="64" t="s">
        <v>229</v>
      </c>
      <c r="P16" s="64"/>
      <c r="Q16" s="69"/>
    </row>
    <row r="17" spans="1:17" ht="12">
      <c r="A17" s="61"/>
      <c r="B17" s="62">
        <v>1918</v>
      </c>
      <c r="C17" s="64" t="s">
        <v>399</v>
      </c>
      <c r="D17" s="63">
        <v>2</v>
      </c>
      <c r="E17" s="64" t="s">
        <v>102</v>
      </c>
      <c r="F17" s="63">
        <v>1</v>
      </c>
      <c r="G17" s="65">
        <v>2</v>
      </c>
      <c r="H17" s="68" t="s">
        <v>138</v>
      </c>
      <c r="I17" s="67">
        <v>1</v>
      </c>
      <c r="J17" s="68"/>
      <c r="K17" s="63">
        <v>1</v>
      </c>
      <c r="L17" s="65">
        <v>6</v>
      </c>
      <c r="M17" s="68"/>
      <c r="N17" s="68"/>
      <c r="O17" s="64" t="s">
        <v>138</v>
      </c>
      <c r="P17" s="64"/>
      <c r="Q17" s="69"/>
    </row>
    <row r="18" spans="1:17" ht="12">
      <c r="A18" s="61"/>
      <c r="B18" s="62">
        <v>641</v>
      </c>
      <c r="C18" s="64" t="s">
        <v>400</v>
      </c>
      <c r="D18" s="63">
        <v>2</v>
      </c>
      <c r="E18" s="64" t="s">
        <v>195</v>
      </c>
      <c r="F18" s="63">
        <v>1</v>
      </c>
      <c r="G18" s="65">
        <v>7</v>
      </c>
      <c r="H18" s="68" t="s">
        <v>138</v>
      </c>
      <c r="I18" s="67">
        <v>1</v>
      </c>
      <c r="J18" s="68"/>
      <c r="K18" s="63">
        <v>2</v>
      </c>
      <c r="L18" s="65">
        <v>4</v>
      </c>
      <c r="M18" s="68"/>
      <c r="N18" s="68"/>
      <c r="O18" s="64" t="s">
        <v>138</v>
      </c>
      <c r="P18" s="64">
        <f>IF(O18="DNS","",RANK(O18,$O$6:$O$20))</f>
      </c>
      <c r="Q18" s="69"/>
    </row>
    <row r="19" spans="1:17" ht="12">
      <c r="A19" s="61"/>
      <c r="B19" s="62">
        <v>608</v>
      </c>
      <c r="C19" s="64" t="s">
        <v>401</v>
      </c>
      <c r="D19" s="63">
        <v>1</v>
      </c>
      <c r="E19" s="64" t="s">
        <v>222</v>
      </c>
      <c r="F19" s="63">
        <v>2</v>
      </c>
      <c r="G19" s="65">
        <v>3</v>
      </c>
      <c r="H19" s="68" t="s">
        <v>138</v>
      </c>
      <c r="I19" s="67">
        <v>1.7</v>
      </c>
      <c r="J19" s="68"/>
      <c r="K19" s="63">
        <v>2</v>
      </c>
      <c r="L19" s="65">
        <v>7</v>
      </c>
      <c r="M19" s="68"/>
      <c r="N19" s="68"/>
      <c r="O19" s="64" t="s">
        <v>138</v>
      </c>
      <c r="P19" s="64">
        <f>IF(O19="DNS","",RANK(O19,$O$6:$O$20))</f>
      </c>
      <c r="Q19" s="69"/>
    </row>
    <row r="20" spans="1:17" ht="12">
      <c r="A20" s="61"/>
      <c r="B20" s="62"/>
      <c r="C20" s="64"/>
      <c r="D20" s="63"/>
      <c r="E20" s="64"/>
      <c r="F20" s="63"/>
      <c r="G20" s="65"/>
      <c r="H20" s="68"/>
      <c r="I20" s="67"/>
      <c r="J20" s="68"/>
      <c r="K20" s="63"/>
      <c r="L20" s="65"/>
      <c r="M20" s="68"/>
      <c r="N20" s="68"/>
      <c r="O20" s="64"/>
      <c r="P20" s="64"/>
      <c r="Q20" s="69"/>
    </row>
    <row r="21" spans="1:17" ht="12">
      <c r="A21" s="61"/>
      <c r="B21" s="50"/>
      <c r="C21" s="50"/>
      <c r="D21" s="49"/>
      <c r="E21" s="50"/>
      <c r="F21" s="49"/>
      <c r="G21" s="49"/>
      <c r="H21" s="50"/>
      <c r="I21" s="51"/>
      <c r="J21" s="50"/>
      <c r="K21" s="50"/>
      <c r="L21" s="50"/>
      <c r="M21" s="50"/>
      <c r="N21" s="50"/>
      <c r="O21" s="50"/>
      <c r="P21" s="50"/>
      <c r="Q21" s="61"/>
    </row>
    <row r="22" spans="1:17" ht="12">
      <c r="A22" s="61"/>
      <c r="B22" s="61"/>
      <c r="C22" s="61"/>
      <c r="E22" s="61"/>
      <c r="H22" s="61"/>
      <c r="J22" s="61"/>
      <c r="K22" s="61"/>
      <c r="L22" s="61"/>
      <c r="M22" s="61"/>
      <c r="N22" s="61"/>
      <c r="O22" s="61"/>
      <c r="P22" s="61"/>
      <c r="Q22" s="61"/>
    </row>
    <row r="23" spans="1:17" ht="12">
      <c r="A23" s="61"/>
      <c r="B23" s="61"/>
      <c r="C23" s="61"/>
      <c r="E23" s="61"/>
      <c r="H23" s="61"/>
      <c r="J23" s="61"/>
      <c r="K23" s="61"/>
      <c r="L23" s="61"/>
      <c r="M23" s="61"/>
      <c r="N23" s="61"/>
      <c r="O23" s="61"/>
      <c r="P23" s="61"/>
      <c r="Q23" s="61"/>
    </row>
    <row r="24" spans="1:17" ht="12">
      <c r="A24" s="61"/>
      <c r="B24" s="61"/>
      <c r="C24" s="61"/>
      <c r="E24" s="61"/>
      <c r="H24" s="61"/>
      <c r="J24" s="61"/>
      <c r="K24" s="61"/>
      <c r="L24" s="61"/>
      <c r="M24" s="61"/>
      <c r="N24" s="61"/>
      <c r="O24" s="61"/>
      <c r="P24" s="61"/>
      <c r="Q24" s="61"/>
    </row>
    <row r="25" spans="1:17" ht="12">
      <c r="A25" s="61"/>
      <c r="B25" s="61"/>
      <c r="C25" s="61"/>
      <c r="E25" s="61"/>
      <c r="H25" s="61"/>
      <c r="J25" s="61"/>
      <c r="K25" s="61"/>
      <c r="L25" s="61"/>
      <c r="M25" s="61"/>
      <c r="N25" s="61"/>
      <c r="O25" s="61"/>
      <c r="P25" s="61"/>
      <c r="Q25" s="61"/>
    </row>
  </sheetData>
  <sheetProtection/>
  <printOptions/>
  <pageMargins left="0.5905511811023622" right="0.5905511811023622" top="0.5905511811023622" bottom="0.5905511811023622" header="590551.1811023622" footer="9055.11811023622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9"/>
  <sheetViews>
    <sheetView zoomScaleSheetLayoutView="100" zoomScalePageLayoutView="0" workbookViewId="0" topLeftCell="A1">
      <selection activeCell="O6" sqref="O6"/>
    </sheetView>
  </sheetViews>
  <sheetFormatPr defaultColWidth="17.16015625" defaultRowHeight="16.5" customHeight="1"/>
  <cols>
    <col min="1" max="1" width="2.83203125" style="0" customWidth="1"/>
    <col min="2" max="2" width="6" style="0" customWidth="1"/>
    <col min="3" max="3" width="13.83203125" style="0" customWidth="1"/>
    <col min="4" max="4" width="5.83203125" style="98" customWidth="1"/>
    <col min="5" max="5" width="14.83203125" style="0" customWidth="1"/>
    <col min="6" max="6" width="3.83203125" style="98" customWidth="1"/>
    <col min="7" max="7" width="4.83203125" style="98" customWidth="1"/>
    <col min="8" max="8" width="5.83203125" style="98" customWidth="1"/>
    <col min="9" max="9" width="5.83203125" style="99" customWidth="1"/>
    <col min="10" max="10" width="5.83203125" style="0" customWidth="1"/>
    <col min="11" max="11" width="3.83203125" style="0" customWidth="1"/>
    <col min="12" max="12" width="4.83203125" style="0" customWidth="1"/>
    <col min="13" max="13" width="5.83203125" style="100" customWidth="1"/>
    <col min="14" max="14" width="5.83203125" style="0" customWidth="1"/>
    <col min="15" max="15" width="9.83203125" style="0" customWidth="1"/>
    <col min="16" max="16" width="5.83203125" style="0" customWidth="1"/>
    <col min="17" max="17" width="3.83203125" style="0" customWidth="1"/>
  </cols>
  <sheetData>
    <row r="1" spans="1:17" ht="22.5" customHeight="1">
      <c r="A1" s="105"/>
      <c r="B1" s="101" t="s">
        <v>402</v>
      </c>
      <c r="C1" s="102"/>
      <c r="D1" s="103"/>
      <c r="E1" s="102"/>
      <c r="F1" s="103"/>
      <c r="G1" s="103"/>
      <c r="H1" s="102"/>
      <c r="I1" s="104"/>
      <c r="J1" s="105"/>
      <c r="K1" s="98"/>
      <c r="L1" s="98"/>
      <c r="M1" s="105"/>
      <c r="N1" s="105"/>
      <c r="O1" s="105"/>
      <c r="P1" s="105"/>
      <c r="Q1" s="105"/>
    </row>
    <row r="2" spans="1:17" ht="12.75">
      <c r="A2" s="105"/>
      <c r="B2" s="102"/>
      <c r="C2" s="102"/>
      <c r="D2" s="103"/>
      <c r="E2" s="102"/>
      <c r="F2" s="103"/>
      <c r="G2" s="103"/>
      <c r="H2" s="102"/>
      <c r="I2" s="105"/>
      <c r="J2" s="105"/>
      <c r="K2" s="98"/>
      <c r="L2" s="98"/>
      <c r="M2" s="105"/>
      <c r="N2" s="105"/>
      <c r="O2" s="105"/>
      <c r="P2" s="106" t="s">
        <v>403</v>
      </c>
      <c r="Q2" s="105"/>
    </row>
    <row r="3" spans="1:17" ht="12.75">
      <c r="A3" s="105"/>
      <c r="B3" s="107"/>
      <c r="C3" s="108"/>
      <c r="D3" s="108"/>
      <c r="E3" s="108"/>
      <c r="F3" s="109"/>
      <c r="G3" s="102"/>
      <c r="H3" s="103" t="s">
        <v>404</v>
      </c>
      <c r="I3" s="103"/>
      <c r="J3" s="103"/>
      <c r="K3" s="108"/>
      <c r="L3" s="103"/>
      <c r="M3" s="103" t="s">
        <v>405</v>
      </c>
      <c r="N3" s="103"/>
      <c r="O3" s="108"/>
      <c r="P3" s="108"/>
      <c r="Q3" s="110"/>
    </row>
    <row r="4" spans="1:17" ht="10.5" customHeight="1">
      <c r="A4" s="105"/>
      <c r="B4" s="110" t="s">
        <v>88</v>
      </c>
      <c r="C4" s="111" t="s">
        <v>89</v>
      </c>
      <c r="D4" s="111" t="s">
        <v>90</v>
      </c>
      <c r="E4" s="111" t="s">
        <v>91</v>
      </c>
      <c r="F4" s="111"/>
      <c r="I4" s="98"/>
      <c r="J4" s="98"/>
      <c r="K4" s="111"/>
      <c r="L4" s="98"/>
      <c r="M4" s="98"/>
      <c r="N4" s="98"/>
      <c r="O4" s="111"/>
      <c r="P4" s="111"/>
      <c r="Q4" s="110"/>
    </row>
    <row r="5" spans="1:17" ht="10.5" customHeight="1">
      <c r="A5" s="105"/>
      <c r="B5" s="110"/>
      <c r="C5" s="111"/>
      <c r="D5" s="111"/>
      <c r="E5" s="111"/>
      <c r="F5" s="111" t="s">
        <v>93</v>
      </c>
      <c r="G5" s="98" t="s">
        <v>406</v>
      </c>
      <c r="H5" s="98" t="s">
        <v>95</v>
      </c>
      <c r="I5" s="98" t="s">
        <v>96</v>
      </c>
      <c r="J5" s="98" t="s">
        <v>97</v>
      </c>
      <c r="K5" s="111" t="s">
        <v>93</v>
      </c>
      <c r="L5" s="98" t="s">
        <v>406</v>
      </c>
      <c r="M5" s="98" t="s">
        <v>95</v>
      </c>
      <c r="N5" s="98" t="s">
        <v>97</v>
      </c>
      <c r="O5" s="111" t="s">
        <v>241</v>
      </c>
      <c r="P5" s="111" t="s">
        <v>98</v>
      </c>
      <c r="Q5" s="110"/>
    </row>
    <row r="6" spans="1:17" ht="12.75">
      <c r="A6" s="105">
        <v>1</v>
      </c>
      <c r="B6" s="112">
        <v>832</v>
      </c>
      <c r="C6" s="113" t="s">
        <v>407</v>
      </c>
      <c r="D6" s="114">
        <v>3</v>
      </c>
      <c r="E6" s="113" t="s">
        <v>146</v>
      </c>
      <c r="F6" s="114">
        <v>1</v>
      </c>
      <c r="G6" s="115">
        <v>9</v>
      </c>
      <c r="H6" s="116">
        <v>5.76</v>
      </c>
      <c r="I6" s="117">
        <v>1.1</v>
      </c>
      <c r="J6" s="118">
        <v>662</v>
      </c>
      <c r="K6" s="114"/>
      <c r="L6" s="115">
        <v>3</v>
      </c>
      <c r="M6" s="116">
        <v>1.55</v>
      </c>
      <c r="N6" s="118">
        <v>441</v>
      </c>
      <c r="O6" s="113">
        <f aca="true" t="shared" si="0" ref="O6:O16">IF(H6="","",J6+N6)</f>
        <v>1103</v>
      </c>
      <c r="P6" s="113">
        <f aca="true" t="shared" si="1" ref="P6:P16">IF(O6="","",RANK(O6,$O$6:$O$18))</f>
        <v>1</v>
      </c>
      <c r="Q6" s="104"/>
    </row>
    <row r="7" spans="1:17" ht="12.75">
      <c r="A7" s="105">
        <v>2</v>
      </c>
      <c r="B7" s="112">
        <v>1917</v>
      </c>
      <c r="C7" s="113" t="s">
        <v>408</v>
      </c>
      <c r="D7" s="114">
        <v>2</v>
      </c>
      <c r="E7" s="113" t="s">
        <v>102</v>
      </c>
      <c r="F7" s="114">
        <v>1</v>
      </c>
      <c r="G7" s="115">
        <v>3</v>
      </c>
      <c r="H7" s="116">
        <v>5.27</v>
      </c>
      <c r="I7" s="117">
        <v>1.1</v>
      </c>
      <c r="J7" s="118">
        <v>563</v>
      </c>
      <c r="K7" s="114"/>
      <c r="L7" s="115">
        <v>9</v>
      </c>
      <c r="M7" s="116">
        <v>1.6</v>
      </c>
      <c r="N7" s="118">
        <v>487</v>
      </c>
      <c r="O7" s="113">
        <f t="shared" si="0"/>
        <v>1050</v>
      </c>
      <c r="P7" s="113">
        <f t="shared" si="1"/>
        <v>2</v>
      </c>
      <c r="Q7" s="104"/>
    </row>
    <row r="8" spans="1:17" ht="12.75">
      <c r="A8" s="105">
        <v>3</v>
      </c>
      <c r="B8" s="112">
        <v>104</v>
      </c>
      <c r="C8" s="113" t="s">
        <v>409</v>
      </c>
      <c r="D8" s="114">
        <v>2</v>
      </c>
      <c r="E8" s="113" t="s">
        <v>104</v>
      </c>
      <c r="F8" s="114">
        <v>1</v>
      </c>
      <c r="G8" s="115">
        <v>12</v>
      </c>
      <c r="H8" s="116">
        <v>5.56</v>
      </c>
      <c r="I8" s="117">
        <v>1</v>
      </c>
      <c r="J8" s="118">
        <v>621</v>
      </c>
      <c r="K8" s="114"/>
      <c r="L8" s="115">
        <v>6</v>
      </c>
      <c r="M8" s="116">
        <v>1.5</v>
      </c>
      <c r="N8" s="118">
        <v>394</v>
      </c>
      <c r="O8" s="113">
        <f t="shared" si="0"/>
        <v>1015</v>
      </c>
      <c r="P8" s="113">
        <f t="shared" si="1"/>
        <v>3</v>
      </c>
      <c r="Q8" s="104"/>
    </row>
    <row r="9" spans="1:17" ht="12.75">
      <c r="A9" s="105">
        <v>4</v>
      </c>
      <c r="B9" s="112">
        <v>1902</v>
      </c>
      <c r="C9" s="113" t="s">
        <v>410</v>
      </c>
      <c r="D9" s="114">
        <v>1</v>
      </c>
      <c r="E9" s="113" t="s">
        <v>102</v>
      </c>
      <c r="F9" s="114">
        <v>1</v>
      </c>
      <c r="G9" s="115">
        <v>10</v>
      </c>
      <c r="H9" s="116">
        <v>5.03</v>
      </c>
      <c r="I9" s="117">
        <v>-0.5</v>
      </c>
      <c r="J9" s="118">
        <v>515</v>
      </c>
      <c r="K9" s="114"/>
      <c r="L9" s="115">
        <v>4</v>
      </c>
      <c r="M9" s="116">
        <v>1.55</v>
      </c>
      <c r="N9" s="118">
        <v>441</v>
      </c>
      <c r="O9" s="113">
        <f t="shared" si="0"/>
        <v>956</v>
      </c>
      <c r="P9" s="113">
        <f t="shared" si="1"/>
        <v>4</v>
      </c>
      <c r="Q9" s="104"/>
    </row>
    <row r="10" spans="1:17" ht="12.75">
      <c r="A10" s="105">
        <v>5</v>
      </c>
      <c r="B10" s="112">
        <v>232</v>
      </c>
      <c r="C10" s="113" t="s">
        <v>411</v>
      </c>
      <c r="D10" s="114">
        <v>2</v>
      </c>
      <c r="E10" s="113" t="s">
        <v>115</v>
      </c>
      <c r="F10" s="114">
        <v>1</v>
      </c>
      <c r="G10" s="115">
        <v>11</v>
      </c>
      <c r="H10" s="116">
        <v>5</v>
      </c>
      <c r="I10" s="117">
        <v>1.1</v>
      </c>
      <c r="J10" s="118">
        <v>509</v>
      </c>
      <c r="K10" s="114"/>
      <c r="L10" s="115">
        <v>5</v>
      </c>
      <c r="M10" s="116">
        <v>1.4</v>
      </c>
      <c r="N10" s="118">
        <v>303</v>
      </c>
      <c r="O10" s="113">
        <f t="shared" si="0"/>
        <v>812</v>
      </c>
      <c r="P10" s="113">
        <f t="shared" si="1"/>
        <v>5</v>
      </c>
      <c r="Q10" s="104"/>
    </row>
    <row r="11" spans="1:17" ht="12.75">
      <c r="A11" s="105">
        <v>6</v>
      </c>
      <c r="B11" s="112">
        <v>1915</v>
      </c>
      <c r="C11" s="113" t="s">
        <v>412</v>
      </c>
      <c r="D11" s="114">
        <v>2</v>
      </c>
      <c r="E11" s="113" t="s">
        <v>102</v>
      </c>
      <c r="F11" s="114">
        <v>1</v>
      </c>
      <c r="G11" s="115">
        <v>8</v>
      </c>
      <c r="H11" s="116">
        <v>4.78</v>
      </c>
      <c r="I11" s="117">
        <v>-0.5</v>
      </c>
      <c r="J11" s="118">
        <v>465</v>
      </c>
      <c r="K11" s="114"/>
      <c r="L11" s="115">
        <v>2</v>
      </c>
      <c r="M11" s="116">
        <v>1.4</v>
      </c>
      <c r="N11" s="118">
        <v>303</v>
      </c>
      <c r="O11" s="113">
        <f t="shared" si="0"/>
        <v>768</v>
      </c>
      <c r="P11" s="113">
        <f t="shared" si="1"/>
        <v>6</v>
      </c>
      <c r="Q11" s="104"/>
    </row>
    <row r="12" spans="1:17" ht="12.75">
      <c r="A12" s="105">
        <v>7</v>
      </c>
      <c r="B12" s="112">
        <v>354</v>
      </c>
      <c r="C12" s="113" t="s">
        <v>413</v>
      </c>
      <c r="D12" s="114">
        <v>2</v>
      </c>
      <c r="E12" s="113" t="s">
        <v>100</v>
      </c>
      <c r="F12" s="114">
        <v>1</v>
      </c>
      <c r="G12" s="115">
        <v>5</v>
      </c>
      <c r="H12" s="116">
        <v>4.53</v>
      </c>
      <c r="I12" s="117">
        <v>-0.1</v>
      </c>
      <c r="J12" s="118">
        <v>415</v>
      </c>
      <c r="K12" s="114"/>
      <c r="L12" s="115">
        <v>11</v>
      </c>
      <c r="M12" s="116">
        <v>1.3</v>
      </c>
      <c r="N12" s="118">
        <v>212</v>
      </c>
      <c r="O12" s="113">
        <f t="shared" si="0"/>
        <v>627</v>
      </c>
      <c r="P12" s="113">
        <f t="shared" si="1"/>
        <v>7</v>
      </c>
      <c r="Q12" s="104"/>
    </row>
    <row r="13" spans="1:17" ht="12.75">
      <c r="A13" s="105">
        <v>8</v>
      </c>
      <c r="B13" s="112">
        <v>356</v>
      </c>
      <c r="C13" s="113" t="s">
        <v>414</v>
      </c>
      <c r="D13" s="114">
        <v>2</v>
      </c>
      <c r="E13" s="113" t="s">
        <v>100</v>
      </c>
      <c r="F13" s="114">
        <v>1</v>
      </c>
      <c r="G13" s="115">
        <v>6</v>
      </c>
      <c r="H13" s="116">
        <v>3.74</v>
      </c>
      <c r="I13" s="117">
        <v>-0.5</v>
      </c>
      <c r="J13" s="118">
        <v>259</v>
      </c>
      <c r="K13" s="114"/>
      <c r="L13" s="115">
        <v>12</v>
      </c>
      <c r="M13" s="116">
        <v>1.2</v>
      </c>
      <c r="N13" s="118">
        <v>121</v>
      </c>
      <c r="O13" s="113">
        <f t="shared" si="0"/>
        <v>380</v>
      </c>
      <c r="P13" s="113">
        <f t="shared" si="1"/>
        <v>8</v>
      </c>
      <c r="Q13" s="104"/>
    </row>
    <row r="14" spans="1:17" ht="12.75">
      <c r="A14" s="105"/>
      <c r="B14" s="112">
        <v>127</v>
      </c>
      <c r="C14" s="113" t="s">
        <v>415</v>
      </c>
      <c r="D14" s="114">
        <v>1</v>
      </c>
      <c r="E14" s="113" t="s">
        <v>104</v>
      </c>
      <c r="F14" s="114">
        <v>1</v>
      </c>
      <c r="G14" s="115">
        <v>7</v>
      </c>
      <c r="H14" s="116">
        <v>3.64</v>
      </c>
      <c r="I14" s="117">
        <v>-0.6</v>
      </c>
      <c r="J14" s="118">
        <v>239</v>
      </c>
      <c r="K14" s="114"/>
      <c r="L14" s="115">
        <v>1</v>
      </c>
      <c r="M14" s="116">
        <v>1.15</v>
      </c>
      <c r="N14" s="118">
        <v>76</v>
      </c>
      <c r="O14" s="113">
        <f t="shared" si="0"/>
        <v>315</v>
      </c>
      <c r="P14" s="113">
        <f t="shared" si="1"/>
        <v>9</v>
      </c>
      <c r="Q14" s="104"/>
    </row>
    <row r="15" spans="1:17" ht="12.75">
      <c r="A15" s="105"/>
      <c r="B15" s="112">
        <v>129</v>
      </c>
      <c r="C15" s="113" t="s">
        <v>416</v>
      </c>
      <c r="D15" s="114">
        <v>1</v>
      </c>
      <c r="E15" s="113" t="s">
        <v>104</v>
      </c>
      <c r="F15" s="114">
        <v>1</v>
      </c>
      <c r="G15" s="115">
        <v>1</v>
      </c>
      <c r="H15" s="116">
        <v>3.24</v>
      </c>
      <c r="I15" s="117">
        <v>0</v>
      </c>
      <c r="J15" s="118">
        <v>162</v>
      </c>
      <c r="K15" s="114"/>
      <c r="L15" s="115">
        <v>7</v>
      </c>
      <c r="M15" s="116" t="s">
        <v>417</v>
      </c>
      <c r="N15" s="118">
        <v>0</v>
      </c>
      <c r="O15" s="113">
        <f t="shared" si="0"/>
        <v>162</v>
      </c>
      <c r="P15" s="113">
        <f t="shared" si="1"/>
        <v>10</v>
      </c>
      <c r="Q15" s="104"/>
    </row>
    <row r="16" spans="1:17" ht="12.75">
      <c r="A16" s="105"/>
      <c r="B16" s="112">
        <v>128</v>
      </c>
      <c r="C16" s="113" t="s">
        <v>418</v>
      </c>
      <c r="D16" s="114">
        <v>1</v>
      </c>
      <c r="E16" s="113" t="s">
        <v>104</v>
      </c>
      <c r="F16" s="114">
        <v>1</v>
      </c>
      <c r="G16" s="115">
        <v>4</v>
      </c>
      <c r="H16" s="116">
        <v>3.19</v>
      </c>
      <c r="I16" s="117">
        <v>1.1</v>
      </c>
      <c r="J16" s="118">
        <v>152</v>
      </c>
      <c r="K16" s="114"/>
      <c r="L16" s="115">
        <v>10</v>
      </c>
      <c r="M16" s="116" t="s">
        <v>417</v>
      </c>
      <c r="N16" s="118">
        <v>0</v>
      </c>
      <c r="O16" s="113">
        <f t="shared" si="0"/>
        <v>152</v>
      </c>
      <c r="P16" s="113">
        <f t="shared" si="1"/>
        <v>11</v>
      </c>
      <c r="Q16" s="104"/>
    </row>
    <row r="17" spans="1:17" ht="12.75">
      <c r="A17" s="105"/>
      <c r="B17" s="112">
        <v>1927</v>
      </c>
      <c r="C17" s="113" t="s">
        <v>419</v>
      </c>
      <c r="D17" s="114">
        <v>2</v>
      </c>
      <c r="E17" s="113" t="s">
        <v>102</v>
      </c>
      <c r="F17" s="114">
        <v>1</v>
      </c>
      <c r="G17" s="115">
        <v>2</v>
      </c>
      <c r="H17" s="116" t="s">
        <v>138</v>
      </c>
      <c r="I17" s="117"/>
      <c r="J17" s="118"/>
      <c r="K17" s="114"/>
      <c r="L17" s="115">
        <v>8</v>
      </c>
      <c r="M17" s="116"/>
      <c r="N17" s="118"/>
      <c r="O17" s="113" t="s">
        <v>138</v>
      </c>
      <c r="P17" s="113"/>
      <c r="Q17" s="104"/>
    </row>
    <row r="18" spans="1:17" ht="12.75">
      <c r="A18" s="105"/>
      <c r="B18" s="112"/>
      <c r="C18" s="113"/>
      <c r="D18" s="114"/>
      <c r="E18" s="113"/>
      <c r="F18" s="114"/>
      <c r="G18" s="115"/>
      <c r="H18" s="118"/>
      <c r="I18" s="118"/>
      <c r="J18" s="118"/>
      <c r="K18" s="114"/>
      <c r="L18" s="115"/>
      <c r="M18" s="118"/>
      <c r="N18" s="118"/>
      <c r="O18" s="113"/>
      <c r="P18" s="113"/>
      <c r="Q18" s="104"/>
    </row>
    <row r="19" spans="1:17" ht="12.75">
      <c r="A19" s="105"/>
      <c r="B19" s="102"/>
      <c r="C19" s="102"/>
      <c r="D19" s="103"/>
      <c r="E19" s="102"/>
      <c r="F19" s="103"/>
      <c r="G19" s="103"/>
      <c r="H19" s="102"/>
      <c r="I19" s="102"/>
      <c r="J19" s="102"/>
      <c r="K19" s="103"/>
      <c r="L19" s="103"/>
      <c r="M19" s="102"/>
      <c r="N19" s="102"/>
      <c r="O19" s="102"/>
      <c r="P19" s="102"/>
      <c r="Q19" s="105"/>
    </row>
    <row r="20" spans="1:17" ht="12.75">
      <c r="A20" s="105"/>
      <c r="B20" s="105"/>
      <c r="C20" s="105"/>
      <c r="E20" s="105"/>
      <c r="H20" s="105"/>
      <c r="I20" s="105"/>
      <c r="J20" s="105"/>
      <c r="K20" s="98"/>
      <c r="L20" s="98"/>
      <c r="M20" s="105"/>
      <c r="N20" s="105"/>
      <c r="O20" s="105"/>
      <c r="P20" s="105"/>
      <c r="Q20" s="105"/>
    </row>
    <row r="21" spans="1:17" ht="12.75">
      <c r="A21" s="105"/>
      <c r="B21" s="105"/>
      <c r="C21" s="105"/>
      <c r="E21" s="105"/>
      <c r="H21" s="105"/>
      <c r="I21" s="105"/>
      <c r="J21" s="105"/>
      <c r="K21" s="98"/>
      <c r="L21" s="98"/>
      <c r="M21" s="105"/>
      <c r="N21" s="105"/>
      <c r="O21" s="105"/>
      <c r="P21" s="105"/>
      <c r="Q21" s="105"/>
    </row>
    <row r="22" spans="1:17" ht="12.75">
      <c r="A22" s="105"/>
      <c r="B22" s="105"/>
      <c r="C22" s="105"/>
      <c r="E22" s="105"/>
      <c r="H22" s="105"/>
      <c r="I22" s="105"/>
      <c r="J22" s="105"/>
      <c r="K22" s="98"/>
      <c r="L22" s="98"/>
      <c r="M22" s="105"/>
      <c r="N22" s="105"/>
      <c r="O22" s="105"/>
      <c r="P22" s="105"/>
      <c r="Q22" s="105"/>
    </row>
    <row r="23" spans="1:17" ht="12.75">
      <c r="A23" s="105"/>
      <c r="B23" s="105"/>
      <c r="C23" s="105"/>
      <c r="E23" s="105"/>
      <c r="H23" s="105"/>
      <c r="I23" s="105"/>
      <c r="J23" s="105"/>
      <c r="K23" s="98"/>
      <c r="L23" s="98"/>
      <c r="M23" s="105"/>
      <c r="N23" s="105"/>
      <c r="O23" s="105"/>
      <c r="P23" s="105"/>
      <c r="Q23" s="105"/>
    </row>
    <row r="24" spans="1:17" ht="12.75">
      <c r="A24" s="105"/>
      <c r="B24" s="105"/>
      <c r="C24" s="105"/>
      <c r="E24" s="105"/>
      <c r="H24" s="105"/>
      <c r="I24" s="105"/>
      <c r="J24" s="105"/>
      <c r="K24" s="98"/>
      <c r="L24" s="98"/>
      <c r="M24" s="105"/>
      <c r="N24" s="105"/>
      <c r="O24" s="105"/>
      <c r="P24" s="105"/>
      <c r="Q24" s="105"/>
    </row>
    <row r="25" spans="1:17" ht="12.75">
      <c r="A25" s="105"/>
      <c r="B25" s="105"/>
      <c r="C25" s="105"/>
      <c r="E25" s="105"/>
      <c r="H25" s="105"/>
      <c r="I25" s="105"/>
      <c r="J25" s="105"/>
      <c r="K25" s="98"/>
      <c r="L25" s="98"/>
      <c r="M25" s="105"/>
      <c r="N25" s="105"/>
      <c r="O25" s="105"/>
      <c r="P25" s="105"/>
      <c r="Q25" s="105"/>
    </row>
    <row r="26" spans="1:17" ht="12.75">
      <c r="A26" s="105"/>
      <c r="B26" s="105"/>
      <c r="C26" s="105"/>
      <c r="E26" s="105"/>
      <c r="H26" s="105"/>
      <c r="I26" s="105"/>
      <c r="J26" s="105"/>
      <c r="K26" s="98"/>
      <c r="L26" s="98"/>
      <c r="M26" s="105"/>
      <c r="N26" s="105"/>
      <c r="O26" s="105"/>
      <c r="P26" s="105"/>
      <c r="Q26" s="105"/>
    </row>
    <row r="27" spans="1:17" ht="12.75">
      <c r="A27" s="105"/>
      <c r="B27" s="105"/>
      <c r="C27" s="105"/>
      <c r="E27" s="105"/>
      <c r="H27" s="105"/>
      <c r="I27" s="105"/>
      <c r="J27" s="105"/>
      <c r="K27" s="98"/>
      <c r="L27" s="98"/>
      <c r="M27" s="105"/>
      <c r="N27" s="105"/>
      <c r="O27" s="105"/>
      <c r="P27" s="105"/>
      <c r="Q27" s="105"/>
    </row>
    <row r="28" spans="1:17" ht="12.75">
      <c r="A28" s="105"/>
      <c r="B28" s="105"/>
      <c r="C28" s="105"/>
      <c r="E28" s="105"/>
      <c r="H28" s="105"/>
      <c r="I28" s="105"/>
      <c r="J28" s="105"/>
      <c r="K28" s="98"/>
      <c r="L28" s="98"/>
      <c r="M28" s="105"/>
      <c r="N28" s="105"/>
      <c r="O28" s="105"/>
      <c r="P28" s="105"/>
      <c r="Q28" s="105"/>
    </row>
    <row r="29" spans="1:17" ht="12.75">
      <c r="A29" s="105"/>
      <c r="B29" s="105"/>
      <c r="C29" s="105"/>
      <c r="E29" s="105"/>
      <c r="H29" s="105"/>
      <c r="I29" s="105"/>
      <c r="J29" s="105"/>
      <c r="K29" s="98"/>
      <c r="L29" s="98"/>
      <c r="M29" s="105"/>
      <c r="N29" s="105"/>
      <c r="O29" s="105"/>
      <c r="P29" s="105"/>
      <c r="Q29" s="105"/>
    </row>
  </sheetData>
  <sheetProtection/>
  <printOptions/>
  <pageMargins left="0.5118110236220472" right="0.5118110236220472" top="0.5905511811023622" bottom="0.5905511811023622" header="590551.1811023622" footer="9055.11811023622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X50"/>
  <sheetViews>
    <sheetView zoomScaleSheetLayoutView="100" zoomScalePageLayoutView="0" workbookViewId="0" topLeftCell="A1">
      <selection activeCell="AA10" sqref="AA10"/>
    </sheetView>
  </sheetViews>
  <sheetFormatPr defaultColWidth="15.83203125" defaultRowHeight="15" customHeight="1"/>
  <cols>
    <col min="1" max="1" width="2.83203125" style="0" customWidth="1"/>
    <col min="2" max="2" width="6" style="0" customWidth="1"/>
    <col min="3" max="3" width="13.83203125" style="0" customWidth="1"/>
    <col min="4" max="4" width="3.83203125" style="44" customWidth="1"/>
    <col min="5" max="5" width="16.83203125" style="0" customWidth="1"/>
    <col min="6" max="6" width="3.83203125" style="44" customWidth="1"/>
    <col min="7" max="7" width="4.83203125" style="44" customWidth="1"/>
    <col min="8" max="8" width="5.83203125" style="47" customWidth="1"/>
    <col min="9" max="9" width="5.83203125" style="46" customWidth="1"/>
    <col min="10" max="10" width="5.83203125" style="0" customWidth="1"/>
    <col min="11" max="11" width="3.83203125" style="0" customWidth="1"/>
    <col min="12" max="12" width="4.83203125" style="0" customWidth="1"/>
    <col min="13" max="13" width="5.83203125" style="47" customWidth="1"/>
    <col min="14" max="14" width="5.83203125" style="0" customWidth="1"/>
    <col min="15" max="15" width="3.83203125" style="0" customWidth="1"/>
    <col min="16" max="16" width="4.83203125" style="0" customWidth="1"/>
    <col min="17" max="17" width="6.83203125" style="45" customWidth="1"/>
    <col min="18" max="18" width="5.83203125" style="46" customWidth="1"/>
    <col min="19" max="20" width="5.83203125" style="0" customWidth="1"/>
    <col min="21" max="22" width="3.83203125" style="0" customWidth="1"/>
    <col min="23" max="23" width="11.83203125" style="0" customWidth="1"/>
    <col min="24" max="24" width="5.83203125" style="119" customWidth="1"/>
  </cols>
  <sheetData>
    <row r="1" spans="1:23" ht="21" customHeight="1">
      <c r="A1" s="61"/>
      <c r="B1" s="48" t="s">
        <v>420</v>
      </c>
      <c r="C1" s="50"/>
      <c r="D1" s="49"/>
      <c r="E1" s="50"/>
      <c r="F1" s="49"/>
      <c r="G1" s="49"/>
      <c r="H1" s="50"/>
      <c r="I1" s="52"/>
      <c r="J1" s="61"/>
      <c r="K1" s="61"/>
      <c r="L1" s="61"/>
      <c r="M1" s="61"/>
      <c r="N1" s="61"/>
      <c r="O1" s="61"/>
      <c r="P1" s="61"/>
      <c r="Q1" s="61"/>
      <c r="S1" s="61"/>
      <c r="T1" s="61"/>
      <c r="U1" s="61"/>
      <c r="V1" s="61"/>
      <c r="W1" s="61"/>
    </row>
    <row r="2" spans="1:23" ht="12">
      <c r="A2" s="61"/>
      <c r="B2" s="50"/>
      <c r="C2" s="50"/>
      <c r="D2" s="49"/>
      <c r="E2" s="50"/>
      <c r="F2" s="49"/>
      <c r="G2" s="49"/>
      <c r="H2" s="50"/>
      <c r="J2" s="61"/>
      <c r="K2" s="61"/>
      <c r="L2" s="61"/>
      <c r="M2" s="61"/>
      <c r="N2" s="61"/>
      <c r="O2" s="61"/>
      <c r="P2" s="61"/>
      <c r="Q2" s="61"/>
      <c r="S2" s="61"/>
      <c r="T2" s="61"/>
      <c r="U2" s="53" t="s">
        <v>421</v>
      </c>
      <c r="V2" s="61"/>
      <c r="W2" s="61"/>
    </row>
    <row r="3" spans="1:23" ht="12">
      <c r="A3" s="61"/>
      <c r="B3" s="54"/>
      <c r="C3" s="55"/>
      <c r="D3" s="55"/>
      <c r="E3" s="55"/>
      <c r="F3" s="56"/>
      <c r="G3" s="50"/>
      <c r="H3" s="49" t="s">
        <v>404</v>
      </c>
      <c r="I3" s="57"/>
      <c r="J3" s="49"/>
      <c r="K3" s="55"/>
      <c r="L3" s="49"/>
      <c r="M3" s="49" t="s">
        <v>405</v>
      </c>
      <c r="N3" s="49"/>
      <c r="O3" s="55"/>
      <c r="P3" s="49"/>
      <c r="Q3" s="49" t="s">
        <v>422</v>
      </c>
      <c r="R3" s="57"/>
      <c r="S3" s="49"/>
      <c r="T3" s="55"/>
      <c r="U3" s="55"/>
      <c r="V3" s="58"/>
      <c r="W3" s="61"/>
    </row>
    <row r="4" spans="1:23" ht="12" customHeight="1">
      <c r="A4" s="61"/>
      <c r="B4" s="58" t="s">
        <v>88</v>
      </c>
      <c r="C4" s="59" t="s">
        <v>89</v>
      </c>
      <c r="D4" s="59" t="s">
        <v>90</v>
      </c>
      <c r="E4" s="59" t="s">
        <v>91</v>
      </c>
      <c r="F4" s="59"/>
      <c r="H4" s="44"/>
      <c r="I4" s="60"/>
      <c r="J4" s="44"/>
      <c r="K4" s="59"/>
      <c r="L4" s="44"/>
      <c r="M4" s="44"/>
      <c r="N4" s="44"/>
      <c r="O4" s="59"/>
      <c r="P4" s="44"/>
      <c r="Q4" s="44"/>
      <c r="R4" s="60"/>
      <c r="S4" s="44"/>
      <c r="T4" s="59" t="s">
        <v>92</v>
      </c>
      <c r="U4" s="59"/>
      <c r="V4" s="58"/>
      <c r="W4" s="61"/>
    </row>
    <row r="5" spans="1:23" ht="12" customHeight="1">
      <c r="A5" s="61"/>
      <c r="B5" s="58"/>
      <c r="C5" s="59"/>
      <c r="D5" s="59"/>
      <c r="E5" s="59"/>
      <c r="F5" s="59" t="s">
        <v>93</v>
      </c>
      <c r="G5" s="44" t="s">
        <v>406</v>
      </c>
      <c r="H5" s="44" t="s">
        <v>95</v>
      </c>
      <c r="I5" s="60" t="s">
        <v>96</v>
      </c>
      <c r="J5" s="44" t="s">
        <v>97</v>
      </c>
      <c r="K5" s="59" t="s">
        <v>93</v>
      </c>
      <c r="L5" s="44" t="s">
        <v>406</v>
      </c>
      <c r="M5" s="44" t="s">
        <v>95</v>
      </c>
      <c r="N5" s="44" t="s">
        <v>97</v>
      </c>
      <c r="O5" s="59" t="s">
        <v>93</v>
      </c>
      <c r="P5" s="44" t="s">
        <v>406</v>
      </c>
      <c r="Q5" s="44" t="s">
        <v>95</v>
      </c>
      <c r="R5" s="60" t="s">
        <v>96</v>
      </c>
      <c r="S5" s="44" t="s">
        <v>97</v>
      </c>
      <c r="T5" s="59" t="s">
        <v>97</v>
      </c>
      <c r="U5" s="59" t="s">
        <v>98</v>
      </c>
      <c r="V5" s="58"/>
      <c r="W5" s="61" t="s">
        <v>423</v>
      </c>
    </row>
    <row r="6" spans="1:23" ht="12">
      <c r="A6" s="61">
        <v>1</v>
      </c>
      <c r="B6" s="62">
        <v>620</v>
      </c>
      <c r="C6" s="64" t="s">
        <v>424</v>
      </c>
      <c r="D6" s="63">
        <v>2</v>
      </c>
      <c r="E6" s="64" t="s">
        <v>169</v>
      </c>
      <c r="F6" s="63">
        <v>2</v>
      </c>
      <c r="G6" s="65">
        <v>7</v>
      </c>
      <c r="H6" s="66">
        <v>6.15</v>
      </c>
      <c r="I6" s="67">
        <v>-0.5</v>
      </c>
      <c r="J6" s="68">
        <v>748</v>
      </c>
      <c r="K6" s="63"/>
      <c r="L6" s="65">
        <v>32</v>
      </c>
      <c r="M6" s="66">
        <v>1.91</v>
      </c>
      <c r="N6" s="68">
        <v>779</v>
      </c>
      <c r="O6" s="63"/>
      <c r="P6" s="65">
        <v>6</v>
      </c>
      <c r="Q6" s="66">
        <v>12.96</v>
      </c>
      <c r="R6" s="67">
        <v>1.2</v>
      </c>
      <c r="S6" s="68">
        <v>724</v>
      </c>
      <c r="T6" s="64">
        <f aca="true" t="shared" si="0" ref="T6:T22">IF(H6="","",J6+N6+S6)</f>
        <v>2251</v>
      </c>
      <c r="U6" s="64">
        <f aca="true" t="shared" si="1" ref="U6:U28">IF(T6="","",RANK(T6,$T$6:$T$28))</f>
        <v>1</v>
      </c>
      <c r="V6" s="69"/>
      <c r="W6" s="61"/>
    </row>
    <row r="7" spans="1:23" ht="12">
      <c r="A7" s="61">
        <v>2</v>
      </c>
      <c r="B7" s="62">
        <v>2032</v>
      </c>
      <c r="C7" s="64" t="s">
        <v>425</v>
      </c>
      <c r="D7" s="63">
        <v>4</v>
      </c>
      <c r="E7" s="64" t="s">
        <v>154</v>
      </c>
      <c r="F7" s="63">
        <v>2</v>
      </c>
      <c r="G7" s="65">
        <v>15</v>
      </c>
      <c r="H7" s="66">
        <v>6.09</v>
      </c>
      <c r="I7" s="67">
        <v>-0.1</v>
      </c>
      <c r="J7" s="68">
        <v>729</v>
      </c>
      <c r="K7" s="63"/>
      <c r="L7" s="65">
        <v>18</v>
      </c>
      <c r="M7" s="66">
        <v>1.65</v>
      </c>
      <c r="N7" s="68">
        <v>534</v>
      </c>
      <c r="O7" s="63"/>
      <c r="P7" s="65">
        <v>14</v>
      </c>
      <c r="Q7" s="66">
        <v>13.54</v>
      </c>
      <c r="R7" s="67">
        <v>1.8</v>
      </c>
      <c r="S7" s="68">
        <v>785</v>
      </c>
      <c r="T7" s="64">
        <f t="shared" si="0"/>
        <v>2048</v>
      </c>
      <c r="U7" s="64">
        <f t="shared" si="1"/>
        <v>2</v>
      </c>
      <c r="V7" s="69"/>
      <c r="W7" s="61"/>
    </row>
    <row r="8" spans="1:23" ht="12">
      <c r="A8" s="61">
        <v>3</v>
      </c>
      <c r="B8" s="62">
        <v>134</v>
      </c>
      <c r="C8" s="64" t="s">
        <v>426</v>
      </c>
      <c r="D8" s="63">
        <v>2</v>
      </c>
      <c r="E8" s="64" t="s">
        <v>198</v>
      </c>
      <c r="F8" s="63">
        <v>1</v>
      </c>
      <c r="G8" s="65">
        <v>14</v>
      </c>
      <c r="H8" s="66">
        <v>6.47</v>
      </c>
      <c r="I8" s="67">
        <v>0.3</v>
      </c>
      <c r="J8" s="68">
        <v>807</v>
      </c>
      <c r="K8" s="63"/>
      <c r="L8" s="65">
        <v>22</v>
      </c>
      <c r="M8" s="66">
        <v>1.55</v>
      </c>
      <c r="N8" s="68">
        <v>441</v>
      </c>
      <c r="O8" s="63"/>
      <c r="P8" s="65">
        <v>18</v>
      </c>
      <c r="Q8" s="66">
        <v>13.32</v>
      </c>
      <c r="R8" s="67">
        <v>0.9</v>
      </c>
      <c r="S8" s="68">
        <v>762</v>
      </c>
      <c r="T8" s="64">
        <f t="shared" si="0"/>
        <v>2010</v>
      </c>
      <c r="U8" s="64">
        <f t="shared" si="1"/>
        <v>3</v>
      </c>
      <c r="V8" s="69"/>
      <c r="W8" s="61"/>
    </row>
    <row r="9" spans="1:23" ht="12">
      <c r="A9" s="61">
        <v>4</v>
      </c>
      <c r="B9" s="62">
        <v>236</v>
      </c>
      <c r="C9" s="64" t="s">
        <v>427</v>
      </c>
      <c r="D9" s="63"/>
      <c r="E9" s="64" t="s">
        <v>428</v>
      </c>
      <c r="F9" s="63">
        <v>2</v>
      </c>
      <c r="G9" s="65">
        <v>17</v>
      </c>
      <c r="H9" s="66">
        <v>5.6</v>
      </c>
      <c r="I9" s="67">
        <v>1.7</v>
      </c>
      <c r="J9" s="68">
        <v>629</v>
      </c>
      <c r="K9" s="63"/>
      <c r="L9" s="65">
        <v>20</v>
      </c>
      <c r="M9" s="66">
        <v>1.8</v>
      </c>
      <c r="N9" s="68">
        <v>675</v>
      </c>
      <c r="O9" s="63"/>
      <c r="P9" s="65">
        <v>16</v>
      </c>
      <c r="Q9" s="66">
        <v>11.82</v>
      </c>
      <c r="R9" s="67">
        <v>0.3</v>
      </c>
      <c r="S9" s="68">
        <v>605</v>
      </c>
      <c r="T9" s="64">
        <f t="shared" si="0"/>
        <v>1909</v>
      </c>
      <c r="U9" s="64">
        <f t="shared" si="1"/>
        <v>4</v>
      </c>
      <c r="V9" s="69"/>
      <c r="W9" s="61"/>
    </row>
    <row r="10" spans="1:23" ht="12">
      <c r="A10" s="61">
        <v>5</v>
      </c>
      <c r="B10" s="62">
        <v>4</v>
      </c>
      <c r="C10" s="64" t="s">
        <v>429</v>
      </c>
      <c r="D10" s="63">
        <v>4</v>
      </c>
      <c r="E10" s="64" t="s">
        <v>189</v>
      </c>
      <c r="F10" s="63">
        <v>2</v>
      </c>
      <c r="G10" s="65">
        <v>14</v>
      </c>
      <c r="H10" s="66">
        <v>5.9</v>
      </c>
      <c r="I10" s="67">
        <v>0</v>
      </c>
      <c r="J10" s="68">
        <v>690</v>
      </c>
      <c r="K10" s="63"/>
      <c r="L10" s="65">
        <v>17</v>
      </c>
      <c r="M10" s="66">
        <v>1.6</v>
      </c>
      <c r="N10" s="68">
        <v>487</v>
      </c>
      <c r="O10" s="63"/>
      <c r="P10" s="65">
        <v>13</v>
      </c>
      <c r="Q10" s="66">
        <v>12.97</v>
      </c>
      <c r="R10" s="67">
        <v>0.8</v>
      </c>
      <c r="S10" s="68">
        <v>725</v>
      </c>
      <c r="T10" s="64">
        <f t="shared" si="0"/>
        <v>1902</v>
      </c>
      <c r="U10" s="64">
        <f t="shared" si="1"/>
        <v>5</v>
      </c>
      <c r="V10" s="69"/>
      <c r="W10" s="61"/>
    </row>
    <row r="11" spans="1:23" ht="12">
      <c r="A11" s="61">
        <v>6</v>
      </c>
      <c r="B11" s="62">
        <v>104</v>
      </c>
      <c r="C11" s="64" t="s">
        <v>430</v>
      </c>
      <c r="D11" s="63">
        <v>2</v>
      </c>
      <c r="E11" s="64" t="s">
        <v>204</v>
      </c>
      <c r="F11" s="63">
        <v>1</v>
      </c>
      <c r="G11" s="65">
        <v>15</v>
      </c>
      <c r="H11" s="66">
        <v>5.95</v>
      </c>
      <c r="I11" s="67">
        <v>1.6</v>
      </c>
      <c r="J11" s="68">
        <v>700</v>
      </c>
      <c r="K11" s="63"/>
      <c r="L11" s="65">
        <v>23</v>
      </c>
      <c r="M11" s="66">
        <v>1.6</v>
      </c>
      <c r="N11" s="68">
        <v>487</v>
      </c>
      <c r="O11" s="63"/>
      <c r="P11" s="65">
        <v>19</v>
      </c>
      <c r="Q11" s="66">
        <v>11.93</v>
      </c>
      <c r="R11" s="67">
        <v>1.2</v>
      </c>
      <c r="S11" s="68">
        <v>616</v>
      </c>
      <c r="T11" s="64">
        <f t="shared" si="0"/>
        <v>1803</v>
      </c>
      <c r="U11" s="64">
        <f t="shared" si="1"/>
        <v>6</v>
      </c>
      <c r="V11" s="69"/>
      <c r="W11" s="61"/>
    </row>
    <row r="12" spans="1:23" ht="12">
      <c r="A12" s="61">
        <v>7</v>
      </c>
      <c r="B12" s="62">
        <v>214</v>
      </c>
      <c r="C12" s="64" t="s">
        <v>431</v>
      </c>
      <c r="D12" s="63">
        <v>1</v>
      </c>
      <c r="E12" s="64" t="s">
        <v>189</v>
      </c>
      <c r="F12" s="63">
        <v>1</v>
      </c>
      <c r="G12" s="65">
        <v>13</v>
      </c>
      <c r="H12" s="66">
        <v>5.87</v>
      </c>
      <c r="I12" s="67">
        <v>0.3</v>
      </c>
      <c r="J12" s="68">
        <v>684</v>
      </c>
      <c r="K12" s="63"/>
      <c r="L12" s="65">
        <v>21</v>
      </c>
      <c r="M12" s="66">
        <v>1.55</v>
      </c>
      <c r="N12" s="68">
        <v>441</v>
      </c>
      <c r="O12" s="63"/>
      <c r="P12" s="65">
        <v>17</v>
      </c>
      <c r="Q12" s="66">
        <v>12.31</v>
      </c>
      <c r="R12" s="67">
        <v>0.6</v>
      </c>
      <c r="S12" s="68">
        <v>656</v>
      </c>
      <c r="T12" s="64">
        <f t="shared" si="0"/>
        <v>1781</v>
      </c>
      <c r="U12" s="64">
        <f t="shared" si="1"/>
        <v>7</v>
      </c>
      <c r="V12" s="69"/>
      <c r="W12" s="61"/>
    </row>
    <row r="13" spans="1:24" ht="12">
      <c r="A13" s="61">
        <v>8</v>
      </c>
      <c r="B13" s="62">
        <v>211</v>
      </c>
      <c r="C13" s="64" t="s">
        <v>432</v>
      </c>
      <c r="D13" s="63">
        <v>2</v>
      </c>
      <c r="E13" s="64" t="s">
        <v>189</v>
      </c>
      <c r="F13" s="63">
        <v>2</v>
      </c>
      <c r="G13" s="68">
        <v>11</v>
      </c>
      <c r="H13" s="66">
        <v>5.57</v>
      </c>
      <c r="I13" s="67">
        <v>0.3</v>
      </c>
      <c r="J13" s="68">
        <v>623</v>
      </c>
      <c r="K13" s="63"/>
      <c r="L13" s="65">
        <v>14</v>
      </c>
      <c r="M13" s="66">
        <v>1.55</v>
      </c>
      <c r="N13" s="68">
        <v>441</v>
      </c>
      <c r="O13" s="63"/>
      <c r="P13" s="65">
        <v>10</v>
      </c>
      <c r="Q13" s="66">
        <v>12.8</v>
      </c>
      <c r="R13" s="67">
        <v>2.1</v>
      </c>
      <c r="S13" s="68">
        <v>707</v>
      </c>
      <c r="T13" s="64">
        <f t="shared" si="0"/>
        <v>1771</v>
      </c>
      <c r="U13" s="64">
        <f t="shared" si="1"/>
        <v>8</v>
      </c>
      <c r="V13" s="69"/>
      <c r="W13" s="61">
        <v>12.77</v>
      </c>
      <c r="X13" s="119">
        <v>0.7</v>
      </c>
    </row>
    <row r="14" spans="1:23" ht="12">
      <c r="A14" s="61"/>
      <c r="B14" s="62">
        <v>688</v>
      </c>
      <c r="C14" s="64" t="s">
        <v>433</v>
      </c>
      <c r="D14" s="63">
        <v>2</v>
      </c>
      <c r="E14" s="64" t="s">
        <v>156</v>
      </c>
      <c r="F14" s="63">
        <v>1</v>
      </c>
      <c r="G14" s="65">
        <v>16</v>
      </c>
      <c r="H14" s="66">
        <v>5.88</v>
      </c>
      <c r="I14" s="67">
        <v>-0.2</v>
      </c>
      <c r="J14" s="68">
        <v>686</v>
      </c>
      <c r="K14" s="63"/>
      <c r="L14" s="65">
        <v>24</v>
      </c>
      <c r="M14" s="66">
        <v>1.6</v>
      </c>
      <c r="N14" s="68">
        <v>487</v>
      </c>
      <c r="O14" s="63"/>
      <c r="P14" s="65">
        <v>20</v>
      </c>
      <c r="Q14" s="66">
        <v>11.35</v>
      </c>
      <c r="R14" s="67">
        <v>1.4</v>
      </c>
      <c r="S14" s="68">
        <v>556</v>
      </c>
      <c r="T14" s="64">
        <f t="shared" si="0"/>
        <v>1729</v>
      </c>
      <c r="U14" s="64">
        <f t="shared" si="1"/>
        <v>9</v>
      </c>
      <c r="V14" s="69"/>
      <c r="W14" s="61"/>
    </row>
    <row r="15" spans="1:23" ht="12">
      <c r="A15" s="61"/>
      <c r="B15" s="62">
        <v>658</v>
      </c>
      <c r="C15" s="64" t="s">
        <v>434</v>
      </c>
      <c r="D15" s="63">
        <v>1</v>
      </c>
      <c r="E15" s="64" t="s">
        <v>195</v>
      </c>
      <c r="F15" s="63">
        <v>1</v>
      </c>
      <c r="G15" s="68">
        <v>17</v>
      </c>
      <c r="H15" s="66">
        <v>5.76</v>
      </c>
      <c r="I15" s="67">
        <v>-0.1</v>
      </c>
      <c r="J15" s="68">
        <v>662</v>
      </c>
      <c r="K15" s="63"/>
      <c r="L15" s="65">
        <v>25</v>
      </c>
      <c r="M15" s="66">
        <v>1.55</v>
      </c>
      <c r="N15" s="68">
        <v>441</v>
      </c>
      <c r="O15" s="63"/>
      <c r="P15" s="65">
        <v>21</v>
      </c>
      <c r="Q15" s="66">
        <v>12.01</v>
      </c>
      <c r="R15" s="67">
        <v>0.3</v>
      </c>
      <c r="S15" s="68">
        <v>625</v>
      </c>
      <c r="T15" s="64">
        <f t="shared" si="0"/>
        <v>1728</v>
      </c>
      <c r="U15" s="64">
        <f t="shared" si="1"/>
        <v>10</v>
      </c>
      <c r="V15" s="69"/>
      <c r="W15" s="61"/>
    </row>
    <row r="16" spans="1:24" ht="12">
      <c r="A16" s="61"/>
      <c r="B16" s="62">
        <v>705</v>
      </c>
      <c r="C16" s="64" t="s">
        <v>435</v>
      </c>
      <c r="D16" s="63">
        <v>1</v>
      </c>
      <c r="E16" s="64" t="s">
        <v>156</v>
      </c>
      <c r="F16" s="63">
        <v>2</v>
      </c>
      <c r="G16" s="65">
        <v>12</v>
      </c>
      <c r="H16" s="66">
        <v>5.84</v>
      </c>
      <c r="I16" s="67">
        <v>0.3</v>
      </c>
      <c r="J16" s="68">
        <v>678</v>
      </c>
      <c r="K16" s="63"/>
      <c r="L16" s="65">
        <v>15</v>
      </c>
      <c r="M16" s="66">
        <v>1.5</v>
      </c>
      <c r="N16" s="68">
        <v>394</v>
      </c>
      <c r="O16" s="63"/>
      <c r="P16" s="65">
        <v>11</v>
      </c>
      <c r="Q16" s="66">
        <v>11.83</v>
      </c>
      <c r="R16" s="67">
        <v>3.4</v>
      </c>
      <c r="S16" s="68">
        <v>606</v>
      </c>
      <c r="T16" s="64">
        <f t="shared" si="0"/>
        <v>1678</v>
      </c>
      <c r="U16" s="64">
        <f t="shared" si="1"/>
        <v>11</v>
      </c>
      <c r="V16" s="69"/>
      <c r="W16" s="61">
        <v>11.37</v>
      </c>
      <c r="X16" s="119">
        <v>0.3</v>
      </c>
    </row>
    <row r="17" spans="1:23" ht="12">
      <c r="A17" s="61"/>
      <c r="B17" s="62">
        <v>287</v>
      </c>
      <c r="C17" s="64" t="s">
        <v>436</v>
      </c>
      <c r="D17" s="63">
        <v>2</v>
      </c>
      <c r="E17" s="64" t="s">
        <v>179</v>
      </c>
      <c r="F17" s="63">
        <v>2</v>
      </c>
      <c r="G17" s="65">
        <v>13</v>
      </c>
      <c r="H17" s="66">
        <v>5.3</v>
      </c>
      <c r="I17" s="67">
        <v>0.1</v>
      </c>
      <c r="J17" s="68">
        <v>569</v>
      </c>
      <c r="K17" s="63"/>
      <c r="L17" s="65">
        <v>16</v>
      </c>
      <c r="M17" s="66">
        <v>1.65</v>
      </c>
      <c r="N17" s="68">
        <v>534</v>
      </c>
      <c r="O17" s="63"/>
      <c r="P17" s="65">
        <v>12</v>
      </c>
      <c r="Q17" s="66">
        <v>10.78</v>
      </c>
      <c r="R17" s="67">
        <v>1.8</v>
      </c>
      <c r="S17" s="68">
        <v>497</v>
      </c>
      <c r="T17" s="64">
        <f t="shared" si="0"/>
        <v>1600</v>
      </c>
      <c r="U17" s="64">
        <f t="shared" si="1"/>
        <v>12</v>
      </c>
      <c r="V17" s="69"/>
      <c r="W17" s="61"/>
    </row>
    <row r="18" spans="1:23" ht="12">
      <c r="A18" s="61"/>
      <c r="B18" s="62">
        <v>2047</v>
      </c>
      <c r="C18" s="64" t="s">
        <v>437</v>
      </c>
      <c r="D18" s="63">
        <v>3</v>
      </c>
      <c r="E18" s="64" t="s">
        <v>154</v>
      </c>
      <c r="F18" s="63">
        <v>2</v>
      </c>
      <c r="G18" s="65">
        <v>16</v>
      </c>
      <c r="H18" s="66">
        <v>4.99</v>
      </c>
      <c r="I18" s="67">
        <v>1.6</v>
      </c>
      <c r="J18" s="68">
        <v>507</v>
      </c>
      <c r="K18" s="63"/>
      <c r="L18" s="65">
        <v>19</v>
      </c>
      <c r="M18" s="66">
        <v>1.7</v>
      </c>
      <c r="N18" s="68">
        <v>580</v>
      </c>
      <c r="O18" s="63"/>
      <c r="P18" s="65">
        <v>15</v>
      </c>
      <c r="Q18" s="66">
        <v>10.7</v>
      </c>
      <c r="R18" s="67">
        <v>1.1</v>
      </c>
      <c r="S18" s="68">
        <v>489</v>
      </c>
      <c r="T18" s="64">
        <f t="shared" si="0"/>
        <v>1576</v>
      </c>
      <c r="U18" s="64">
        <f t="shared" si="1"/>
        <v>13</v>
      </c>
      <c r="V18" s="69"/>
      <c r="W18" s="61"/>
    </row>
    <row r="19" spans="1:23" ht="12">
      <c r="A19" s="61"/>
      <c r="B19" s="62">
        <v>772</v>
      </c>
      <c r="C19" s="64" t="s">
        <v>438</v>
      </c>
      <c r="D19" s="63">
        <v>2</v>
      </c>
      <c r="E19" s="64" t="s">
        <v>439</v>
      </c>
      <c r="F19" s="63">
        <v>2</v>
      </c>
      <c r="G19" s="65">
        <v>5</v>
      </c>
      <c r="H19" s="66">
        <v>5.77</v>
      </c>
      <c r="I19" s="67">
        <v>1.4</v>
      </c>
      <c r="J19" s="68">
        <v>664</v>
      </c>
      <c r="K19" s="63"/>
      <c r="L19" s="65">
        <v>30</v>
      </c>
      <c r="M19" s="66">
        <v>1.4</v>
      </c>
      <c r="N19" s="68">
        <v>303</v>
      </c>
      <c r="O19" s="63"/>
      <c r="P19" s="65">
        <v>4</v>
      </c>
      <c r="Q19" s="66">
        <v>11.65</v>
      </c>
      <c r="R19" s="67">
        <v>1.4</v>
      </c>
      <c r="S19" s="68">
        <v>587</v>
      </c>
      <c r="T19" s="64">
        <f t="shared" si="0"/>
        <v>1554</v>
      </c>
      <c r="U19" s="64">
        <f t="shared" si="1"/>
        <v>14</v>
      </c>
      <c r="V19" s="69"/>
      <c r="W19" s="61"/>
    </row>
    <row r="20" spans="1:23" ht="12">
      <c r="A20" s="61"/>
      <c r="B20" s="62">
        <v>766</v>
      </c>
      <c r="C20" s="64" t="s">
        <v>440</v>
      </c>
      <c r="D20" s="63">
        <v>1</v>
      </c>
      <c r="E20" s="64" t="s">
        <v>173</v>
      </c>
      <c r="F20" s="63">
        <v>2</v>
      </c>
      <c r="G20" s="65">
        <v>4</v>
      </c>
      <c r="H20" s="66">
        <v>5.78</v>
      </c>
      <c r="I20" s="67">
        <v>0.7</v>
      </c>
      <c r="J20" s="68">
        <v>666</v>
      </c>
      <c r="K20" s="63"/>
      <c r="L20" s="65">
        <v>29</v>
      </c>
      <c r="M20" s="66">
        <v>1.4</v>
      </c>
      <c r="N20" s="68">
        <v>303</v>
      </c>
      <c r="O20" s="63"/>
      <c r="P20" s="65">
        <v>3</v>
      </c>
      <c r="Q20" s="66">
        <v>11.4</v>
      </c>
      <c r="R20" s="67">
        <v>1</v>
      </c>
      <c r="S20" s="68">
        <v>561</v>
      </c>
      <c r="T20" s="64">
        <f t="shared" si="0"/>
        <v>1530</v>
      </c>
      <c r="U20" s="64">
        <f t="shared" si="1"/>
        <v>15</v>
      </c>
      <c r="V20" s="69"/>
      <c r="W20" s="61"/>
    </row>
    <row r="21" spans="1:23" ht="12">
      <c r="A21" s="61"/>
      <c r="B21" s="62">
        <v>200</v>
      </c>
      <c r="C21" s="64" t="s">
        <v>441</v>
      </c>
      <c r="D21" s="63">
        <v>3</v>
      </c>
      <c r="E21" s="64" t="s">
        <v>189</v>
      </c>
      <c r="F21" s="63">
        <v>2</v>
      </c>
      <c r="G21" s="65">
        <v>6</v>
      </c>
      <c r="H21" s="66">
        <v>5.02</v>
      </c>
      <c r="I21" s="67">
        <v>2.3</v>
      </c>
      <c r="J21" s="68">
        <v>513</v>
      </c>
      <c r="K21" s="63"/>
      <c r="L21" s="65">
        <v>31</v>
      </c>
      <c r="M21" s="66">
        <v>1.55</v>
      </c>
      <c r="N21" s="68">
        <v>441</v>
      </c>
      <c r="O21" s="63"/>
      <c r="P21" s="65">
        <v>5</v>
      </c>
      <c r="Q21" s="66">
        <v>10.79</v>
      </c>
      <c r="R21" s="67">
        <v>1.8</v>
      </c>
      <c r="S21" s="68">
        <v>499</v>
      </c>
      <c r="T21" s="64">
        <f t="shared" si="0"/>
        <v>1453</v>
      </c>
      <c r="U21" s="64">
        <f t="shared" si="1"/>
        <v>16</v>
      </c>
      <c r="V21" s="69"/>
      <c r="W21" s="61"/>
    </row>
    <row r="22" spans="1:23" ht="12">
      <c r="A22" s="61"/>
      <c r="B22" s="62">
        <v>212</v>
      </c>
      <c r="C22" s="64" t="s">
        <v>442</v>
      </c>
      <c r="D22" s="63">
        <v>1</v>
      </c>
      <c r="E22" s="64" t="s">
        <v>189</v>
      </c>
      <c r="F22" s="63">
        <v>2</v>
      </c>
      <c r="G22" s="65">
        <v>9</v>
      </c>
      <c r="H22" s="66">
        <v>4.95</v>
      </c>
      <c r="I22" s="67">
        <v>0.7</v>
      </c>
      <c r="J22" s="68">
        <v>498</v>
      </c>
      <c r="K22" s="63"/>
      <c r="L22" s="65">
        <v>34</v>
      </c>
      <c r="M22" s="66">
        <v>1.45</v>
      </c>
      <c r="N22" s="68">
        <v>348</v>
      </c>
      <c r="O22" s="63"/>
      <c r="P22" s="65">
        <v>8</v>
      </c>
      <c r="Q22" s="66">
        <v>10.46</v>
      </c>
      <c r="R22" s="67">
        <v>1.8</v>
      </c>
      <c r="S22" s="68">
        <v>465</v>
      </c>
      <c r="T22" s="64">
        <f t="shared" si="0"/>
        <v>1311</v>
      </c>
      <c r="U22" s="64">
        <f t="shared" si="1"/>
        <v>17</v>
      </c>
      <c r="V22" s="69"/>
      <c r="W22" s="61"/>
    </row>
    <row r="23" spans="1:23" ht="12">
      <c r="A23" s="61"/>
      <c r="B23" s="62">
        <v>295</v>
      </c>
      <c r="C23" s="64" t="s">
        <v>443</v>
      </c>
      <c r="D23" s="63">
        <v>2</v>
      </c>
      <c r="E23" s="64" t="s">
        <v>444</v>
      </c>
      <c r="F23" s="63">
        <v>2</v>
      </c>
      <c r="G23" s="65">
        <v>3</v>
      </c>
      <c r="H23" s="66">
        <v>4.63</v>
      </c>
      <c r="I23" s="67">
        <v>1</v>
      </c>
      <c r="J23" s="68">
        <v>435</v>
      </c>
      <c r="K23" s="63"/>
      <c r="L23" s="65">
        <v>28</v>
      </c>
      <c r="M23" s="66">
        <v>1.75</v>
      </c>
      <c r="N23" s="68">
        <v>627</v>
      </c>
      <c r="O23" s="63"/>
      <c r="P23" s="65">
        <v>2</v>
      </c>
      <c r="Q23" s="66" t="s">
        <v>138</v>
      </c>
      <c r="R23" s="67"/>
      <c r="S23" s="68"/>
      <c r="T23" s="64" t="s">
        <v>229</v>
      </c>
      <c r="U23" s="64" t="e">
        <f t="shared" si="1"/>
        <v>#VALUE!</v>
      </c>
      <c r="V23" s="69"/>
      <c r="W23" s="61"/>
    </row>
    <row r="24" spans="1:23" ht="12">
      <c r="A24" s="61"/>
      <c r="B24" s="62">
        <v>651</v>
      </c>
      <c r="C24" s="64" t="s">
        <v>445</v>
      </c>
      <c r="D24" s="63">
        <v>1</v>
      </c>
      <c r="E24" s="64" t="s">
        <v>195</v>
      </c>
      <c r="F24" s="63">
        <v>2</v>
      </c>
      <c r="G24" s="65">
        <v>8</v>
      </c>
      <c r="H24" s="66" t="s">
        <v>417</v>
      </c>
      <c r="I24" s="67"/>
      <c r="J24" s="68">
        <v>0</v>
      </c>
      <c r="K24" s="63"/>
      <c r="L24" s="65">
        <v>33</v>
      </c>
      <c r="M24" s="66">
        <v>1.5</v>
      </c>
      <c r="N24" s="68">
        <v>394</v>
      </c>
      <c r="O24" s="63"/>
      <c r="P24" s="65">
        <v>7</v>
      </c>
      <c r="Q24" s="66" t="s">
        <v>138</v>
      </c>
      <c r="R24" s="67"/>
      <c r="S24" s="68"/>
      <c r="T24" s="64" t="s">
        <v>229</v>
      </c>
      <c r="U24" s="64" t="e">
        <f t="shared" si="1"/>
        <v>#VALUE!</v>
      </c>
      <c r="V24" s="69"/>
      <c r="W24" s="61"/>
    </row>
    <row r="25" spans="1:23" ht="12">
      <c r="A25" s="61"/>
      <c r="B25" s="62">
        <v>670</v>
      </c>
      <c r="C25" s="64" t="s">
        <v>446</v>
      </c>
      <c r="D25" s="63">
        <v>1</v>
      </c>
      <c r="E25" s="64" t="s">
        <v>208</v>
      </c>
      <c r="F25" s="63">
        <v>2</v>
      </c>
      <c r="G25" s="65">
        <v>2</v>
      </c>
      <c r="H25" s="68" t="s">
        <v>138</v>
      </c>
      <c r="I25" s="67"/>
      <c r="J25" s="68"/>
      <c r="K25" s="63"/>
      <c r="L25" s="65">
        <v>27</v>
      </c>
      <c r="M25" s="68"/>
      <c r="N25" s="68"/>
      <c r="O25" s="63"/>
      <c r="P25" s="65">
        <v>1</v>
      </c>
      <c r="Q25" s="68"/>
      <c r="R25" s="67"/>
      <c r="S25" s="68"/>
      <c r="T25" s="64" t="s">
        <v>138</v>
      </c>
      <c r="U25" s="64" t="e">
        <f t="shared" si="1"/>
        <v>#VALUE!</v>
      </c>
      <c r="V25" s="69"/>
      <c r="W25" s="61"/>
    </row>
    <row r="26" spans="1:23" ht="12">
      <c r="A26" s="61"/>
      <c r="B26" s="62">
        <v>209</v>
      </c>
      <c r="C26" s="64" t="s">
        <v>447</v>
      </c>
      <c r="D26" s="63">
        <v>2</v>
      </c>
      <c r="E26" s="64" t="s">
        <v>189</v>
      </c>
      <c r="F26" s="63">
        <v>2</v>
      </c>
      <c r="G26" s="65">
        <v>10</v>
      </c>
      <c r="H26" s="68" t="s">
        <v>138</v>
      </c>
      <c r="I26" s="67"/>
      <c r="J26" s="68"/>
      <c r="K26" s="63"/>
      <c r="L26" s="65">
        <v>13</v>
      </c>
      <c r="M26" s="68"/>
      <c r="N26" s="68"/>
      <c r="O26" s="63"/>
      <c r="P26" s="65">
        <v>9</v>
      </c>
      <c r="Q26" s="68"/>
      <c r="R26" s="67"/>
      <c r="S26" s="68"/>
      <c r="T26" s="64" t="s">
        <v>138</v>
      </c>
      <c r="U26" s="64" t="e">
        <f t="shared" si="1"/>
        <v>#VALUE!</v>
      </c>
      <c r="V26" s="69"/>
      <c r="W26" s="61"/>
    </row>
    <row r="27" spans="1:23" ht="12">
      <c r="A27" s="61"/>
      <c r="B27" s="62">
        <v>215</v>
      </c>
      <c r="C27" s="64" t="s">
        <v>448</v>
      </c>
      <c r="D27" s="63">
        <v>1</v>
      </c>
      <c r="E27" s="64" t="s">
        <v>189</v>
      </c>
      <c r="F27" s="63">
        <v>2</v>
      </c>
      <c r="G27" s="65">
        <v>1</v>
      </c>
      <c r="H27" s="68" t="s">
        <v>138</v>
      </c>
      <c r="I27" s="67"/>
      <c r="J27" s="68"/>
      <c r="K27" s="63"/>
      <c r="L27" s="65">
        <v>26</v>
      </c>
      <c r="M27" s="68"/>
      <c r="N27" s="68"/>
      <c r="O27" s="63"/>
      <c r="P27" s="65">
        <v>22</v>
      </c>
      <c r="Q27" s="68"/>
      <c r="R27" s="67"/>
      <c r="S27" s="68"/>
      <c r="T27" s="64" t="s">
        <v>138</v>
      </c>
      <c r="U27" s="64" t="e">
        <f t="shared" si="1"/>
        <v>#VALUE!</v>
      </c>
      <c r="V27" s="69"/>
      <c r="W27" s="61"/>
    </row>
    <row r="28" spans="1:23" ht="12">
      <c r="A28" s="61"/>
      <c r="B28" s="62"/>
      <c r="C28" s="64"/>
      <c r="D28" s="63"/>
      <c r="E28" s="64"/>
      <c r="F28" s="63"/>
      <c r="G28" s="65"/>
      <c r="H28" s="68"/>
      <c r="I28" s="67"/>
      <c r="J28" s="68"/>
      <c r="K28" s="64"/>
      <c r="L28" s="65"/>
      <c r="M28" s="68"/>
      <c r="N28" s="68"/>
      <c r="O28" s="63"/>
      <c r="P28" s="65"/>
      <c r="Q28" s="68"/>
      <c r="R28" s="67"/>
      <c r="S28" s="68"/>
      <c r="T28" s="64"/>
      <c r="U28" s="64">
        <f t="shared" si="1"/>
      </c>
      <c r="V28" s="69"/>
      <c r="W28" s="61"/>
    </row>
    <row r="29" spans="1:23" ht="12">
      <c r="A29" s="61"/>
      <c r="B29" s="50"/>
      <c r="C29" s="50"/>
      <c r="D29" s="49"/>
      <c r="E29" s="50"/>
      <c r="F29" s="49"/>
      <c r="G29" s="49"/>
      <c r="H29" s="50"/>
      <c r="I29" s="51"/>
      <c r="J29" s="50"/>
      <c r="K29" s="50"/>
      <c r="L29" s="49"/>
      <c r="M29" s="50"/>
      <c r="N29" s="50"/>
      <c r="O29" s="49"/>
      <c r="P29" s="49"/>
      <c r="Q29" s="50"/>
      <c r="R29" s="51"/>
      <c r="S29" s="50"/>
      <c r="T29" s="50"/>
      <c r="U29" s="50"/>
      <c r="V29" s="61"/>
      <c r="W29" s="61"/>
    </row>
    <row r="30" spans="1:23" ht="12">
      <c r="A30" s="61"/>
      <c r="B30" s="61"/>
      <c r="C30" s="61"/>
      <c r="E30" s="61"/>
      <c r="H30" s="45"/>
      <c r="J30" s="61"/>
      <c r="K30" s="61"/>
      <c r="L30" s="61"/>
      <c r="M30" s="45"/>
      <c r="N30" s="61"/>
      <c r="O30" s="61"/>
      <c r="P30" s="61"/>
      <c r="S30" s="61"/>
      <c r="T30" s="61"/>
      <c r="U30" s="61"/>
      <c r="V30" s="61"/>
      <c r="W30" s="61"/>
    </row>
    <row r="31" spans="1:23" ht="12">
      <c r="A31" s="61"/>
      <c r="B31" s="61"/>
      <c r="C31" s="61"/>
      <c r="E31" s="61"/>
      <c r="H31" s="45"/>
      <c r="J31" s="61"/>
      <c r="K31" s="61"/>
      <c r="L31" s="61"/>
      <c r="M31" s="45"/>
      <c r="N31" s="61"/>
      <c r="O31" s="61"/>
      <c r="P31" s="61"/>
      <c r="S31" s="61"/>
      <c r="T31" s="61"/>
      <c r="U31" s="61"/>
      <c r="V31" s="61"/>
      <c r="W31" s="61"/>
    </row>
    <row r="32" spans="1:23" ht="12">
      <c r="A32" s="61"/>
      <c r="B32" s="61"/>
      <c r="C32" s="61"/>
      <c r="E32" s="61"/>
      <c r="H32" s="45"/>
      <c r="J32" s="61"/>
      <c r="K32" s="61"/>
      <c r="L32" s="61"/>
      <c r="M32" s="45"/>
      <c r="N32" s="61"/>
      <c r="O32" s="61"/>
      <c r="P32" s="61"/>
      <c r="S32" s="61"/>
      <c r="T32" s="61"/>
      <c r="U32" s="61"/>
      <c r="V32" s="61"/>
      <c r="W32" s="61"/>
    </row>
    <row r="33" spans="1:23" ht="12">
      <c r="A33" s="61"/>
      <c r="B33" s="61"/>
      <c r="C33" s="61"/>
      <c r="E33" s="61"/>
      <c r="H33" s="45"/>
      <c r="J33" s="61"/>
      <c r="K33" s="61"/>
      <c r="L33" s="61"/>
      <c r="M33" s="45"/>
      <c r="N33" s="61"/>
      <c r="O33" s="61"/>
      <c r="P33" s="61"/>
      <c r="S33" s="61"/>
      <c r="T33" s="61"/>
      <c r="U33" s="61"/>
      <c r="V33" s="61"/>
      <c r="W33" s="61"/>
    </row>
    <row r="34" spans="1:23" ht="12">
      <c r="A34" s="61"/>
      <c r="B34" s="61"/>
      <c r="C34" s="61"/>
      <c r="E34" s="61"/>
      <c r="H34" s="45"/>
      <c r="J34" s="61"/>
      <c r="K34" s="61"/>
      <c r="L34" s="61"/>
      <c r="M34" s="45"/>
      <c r="N34" s="61"/>
      <c r="O34" s="61"/>
      <c r="P34" s="61"/>
      <c r="S34" s="61"/>
      <c r="T34" s="61"/>
      <c r="U34" s="61"/>
      <c r="V34" s="61"/>
      <c r="W34" s="61"/>
    </row>
    <row r="35" spans="1:23" ht="12">
      <c r="A35" s="61"/>
      <c r="B35" s="61"/>
      <c r="C35" s="61"/>
      <c r="E35" s="61"/>
      <c r="H35" s="45"/>
      <c r="J35" s="61"/>
      <c r="K35" s="61"/>
      <c r="L35" s="61"/>
      <c r="M35" s="45"/>
      <c r="N35" s="61"/>
      <c r="O35" s="61"/>
      <c r="P35" s="61"/>
      <c r="S35" s="61"/>
      <c r="T35" s="61"/>
      <c r="U35" s="61"/>
      <c r="V35" s="61"/>
      <c r="W35" s="61"/>
    </row>
    <row r="36" spans="1:24" ht="12">
      <c r="A36" s="61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44"/>
      <c r="M36" s="61"/>
      <c r="N36" s="61"/>
      <c r="O36" s="44"/>
      <c r="P36" s="44"/>
      <c r="Q36" s="61"/>
      <c r="R36" s="61"/>
      <c r="S36" s="61"/>
      <c r="T36" s="61"/>
      <c r="U36" s="61"/>
      <c r="V36" s="61"/>
      <c r="W36" s="61"/>
      <c r="X36" s="61"/>
    </row>
    <row r="37" spans="1:24" ht="12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44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</row>
    <row r="38" spans="1:24" ht="12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44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</row>
    <row r="39" spans="1:24" ht="12">
      <c r="A39" s="61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44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</row>
    <row r="40" spans="1:24" ht="12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44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</row>
    <row r="41" spans="1:24" ht="12">
      <c r="A41" s="61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44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</row>
    <row r="42" spans="1:24" ht="12">
      <c r="A42" s="61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44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</row>
    <row r="43" spans="1:24" ht="12">
      <c r="A43" s="61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44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</row>
    <row r="44" spans="1:24" ht="12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44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</row>
    <row r="45" spans="1:24" ht="12">
      <c r="A45" s="61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44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</row>
    <row r="46" spans="1:24" ht="12">
      <c r="A46" s="61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44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</row>
    <row r="47" spans="1:24" ht="12">
      <c r="A47" s="61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44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</row>
    <row r="48" spans="1:24" ht="12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44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</row>
    <row r="49" spans="1:24" ht="12">
      <c r="A49" s="61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44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</row>
    <row r="50" spans="1:24" ht="12">
      <c r="A50" s="61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44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</row>
  </sheetData>
  <sheetProtection/>
  <printOptions/>
  <pageMargins left="0.31496062992125984" right="0.31496062992125984" top="0.5905511811023622" bottom="0.39370078740157477" header="590551.1811023622" footer="9055.11811023622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T22"/>
  <sheetViews>
    <sheetView zoomScaleSheetLayoutView="100" zoomScalePageLayoutView="0" workbookViewId="0" topLeftCell="A1">
      <selection activeCell="P6" sqref="P6"/>
    </sheetView>
  </sheetViews>
  <sheetFormatPr defaultColWidth="15.83203125" defaultRowHeight="15" customHeight="1"/>
  <cols>
    <col min="1" max="1" width="2.83203125" style="0" customWidth="1"/>
    <col min="2" max="2" width="6" style="0" customWidth="1"/>
    <col min="3" max="3" width="13.83203125" style="0" customWidth="1"/>
    <col min="4" max="4" width="4.83203125" style="44" customWidth="1"/>
    <col min="5" max="5" width="14.83203125" style="0" customWidth="1"/>
    <col min="6" max="6" width="3.83203125" style="44" customWidth="1"/>
    <col min="7" max="7" width="4.83203125" style="44" customWidth="1"/>
    <col min="8" max="8" width="6.16015625" style="45" customWidth="1"/>
    <col min="9" max="9" width="5.83203125" style="0" customWidth="1"/>
    <col min="10" max="10" width="3.83203125" style="0" customWidth="1"/>
    <col min="11" max="11" width="4.83203125" style="0" customWidth="1"/>
    <col min="12" max="12" width="6.83203125" style="47" customWidth="1"/>
    <col min="13" max="13" width="5.83203125" style="0" customWidth="1"/>
    <col min="14" max="14" width="3.83203125" style="0" customWidth="1"/>
    <col min="15" max="15" width="4.83203125" style="0" customWidth="1"/>
    <col min="16" max="16" width="7" style="0" customWidth="1"/>
    <col min="17" max="18" width="5.83203125" style="0" customWidth="1"/>
    <col min="19" max="19" width="5.16015625" style="0" customWidth="1"/>
    <col min="20" max="20" width="3.83203125" style="0" customWidth="1"/>
  </cols>
  <sheetData>
    <row r="1" spans="1:20" ht="21" customHeight="1">
      <c r="A1" s="61"/>
      <c r="B1" s="48" t="s">
        <v>449</v>
      </c>
      <c r="C1" s="50"/>
      <c r="D1" s="49"/>
      <c r="E1" s="50"/>
      <c r="F1" s="49"/>
      <c r="G1" s="49"/>
      <c r="H1" s="50"/>
      <c r="I1" s="50"/>
      <c r="J1" s="69"/>
      <c r="K1" s="61"/>
      <c r="L1" s="61"/>
      <c r="M1" s="61"/>
      <c r="N1" s="61"/>
      <c r="O1" s="61"/>
      <c r="P1" s="61"/>
      <c r="Q1" s="61"/>
      <c r="R1" s="61"/>
      <c r="S1" s="61"/>
      <c r="T1" s="61"/>
    </row>
    <row r="2" spans="1:20" ht="12">
      <c r="A2" s="61"/>
      <c r="B2" s="50"/>
      <c r="C2" s="50"/>
      <c r="D2" s="49"/>
      <c r="E2" s="50"/>
      <c r="F2" s="49"/>
      <c r="G2" s="49"/>
      <c r="H2" s="50"/>
      <c r="I2" s="50"/>
      <c r="J2" s="61"/>
      <c r="K2" s="61"/>
      <c r="L2" s="61"/>
      <c r="M2" s="61"/>
      <c r="N2" s="61"/>
      <c r="O2" s="61"/>
      <c r="P2" s="61"/>
      <c r="Q2" s="61"/>
      <c r="R2" s="61"/>
      <c r="S2" s="53" t="s">
        <v>450</v>
      </c>
      <c r="T2" s="61"/>
    </row>
    <row r="3" spans="1:20" ht="12">
      <c r="A3" s="61"/>
      <c r="B3" s="54"/>
      <c r="C3" s="55"/>
      <c r="D3" s="55"/>
      <c r="E3" s="55"/>
      <c r="F3" s="56"/>
      <c r="G3" s="50"/>
      <c r="H3" s="49" t="s">
        <v>451</v>
      </c>
      <c r="I3" s="49"/>
      <c r="J3" s="55"/>
      <c r="K3" s="49"/>
      <c r="L3" s="49" t="s">
        <v>452</v>
      </c>
      <c r="M3" s="49"/>
      <c r="N3" s="55"/>
      <c r="O3" s="49"/>
      <c r="P3" s="49" t="s">
        <v>453</v>
      </c>
      <c r="Q3" s="49"/>
      <c r="R3" s="55"/>
      <c r="S3" s="55"/>
      <c r="T3" s="58"/>
    </row>
    <row r="4" spans="1:20" ht="9.75" customHeight="1">
      <c r="A4" s="61"/>
      <c r="B4" s="58" t="s">
        <v>88</v>
      </c>
      <c r="C4" s="59" t="s">
        <v>89</v>
      </c>
      <c r="D4" s="59" t="s">
        <v>90</v>
      </c>
      <c r="E4" s="59" t="s">
        <v>91</v>
      </c>
      <c r="F4" s="59"/>
      <c r="H4" s="44"/>
      <c r="I4" s="44"/>
      <c r="J4" s="59"/>
      <c r="K4" s="44"/>
      <c r="L4" s="44"/>
      <c r="M4" s="44"/>
      <c r="N4" s="59"/>
      <c r="O4" s="44"/>
      <c r="P4" s="44"/>
      <c r="Q4" s="44"/>
      <c r="R4" s="59" t="s">
        <v>92</v>
      </c>
      <c r="S4" s="59"/>
      <c r="T4" s="58"/>
    </row>
    <row r="5" spans="1:20" ht="9.75" customHeight="1">
      <c r="A5" s="61"/>
      <c r="B5" s="58"/>
      <c r="C5" s="59"/>
      <c r="D5" s="59"/>
      <c r="E5" s="59"/>
      <c r="F5" s="59" t="s">
        <v>93</v>
      </c>
      <c r="G5" s="44" t="s">
        <v>406</v>
      </c>
      <c r="H5" s="44" t="s">
        <v>95</v>
      </c>
      <c r="I5" s="44" t="s">
        <v>97</v>
      </c>
      <c r="J5" s="59" t="s">
        <v>93</v>
      </c>
      <c r="K5" s="44" t="s">
        <v>406</v>
      </c>
      <c r="L5" s="44" t="s">
        <v>95</v>
      </c>
      <c r="M5" s="44" t="s">
        <v>97</v>
      </c>
      <c r="N5" s="59" t="s">
        <v>93</v>
      </c>
      <c r="O5" s="44" t="s">
        <v>406</v>
      </c>
      <c r="P5" s="44" t="s">
        <v>95</v>
      </c>
      <c r="Q5" s="44" t="s">
        <v>97</v>
      </c>
      <c r="R5" s="59" t="s">
        <v>97</v>
      </c>
      <c r="S5" s="59" t="s">
        <v>98</v>
      </c>
      <c r="T5" s="58"/>
    </row>
    <row r="6" spans="1:20" ht="12">
      <c r="A6" s="61">
        <v>1</v>
      </c>
      <c r="B6" s="62">
        <v>1918</v>
      </c>
      <c r="C6" s="64" t="s">
        <v>399</v>
      </c>
      <c r="D6" s="63">
        <v>2</v>
      </c>
      <c r="E6" s="64" t="s">
        <v>102</v>
      </c>
      <c r="F6" s="63"/>
      <c r="G6" s="65">
        <v>2</v>
      </c>
      <c r="H6" s="68">
        <v>9.02</v>
      </c>
      <c r="I6" s="68">
        <v>463</v>
      </c>
      <c r="J6" s="63"/>
      <c r="K6" s="65">
        <v>7</v>
      </c>
      <c r="L6" s="68">
        <v>24.63</v>
      </c>
      <c r="M6" s="68">
        <v>387</v>
      </c>
      <c r="N6" s="63"/>
      <c r="O6" s="65">
        <v>4</v>
      </c>
      <c r="P6" s="68">
        <v>30.27</v>
      </c>
      <c r="Q6" s="68">
        <v>360</v>
      </c>
      <c r="R6" s="64">
        <f aca="true" t="shared" si="0" ref="R6:R13">IF(H6="","",I6+M6+Q6)</f>
        <v>1210</v>
      </c>
      <c r="S6" s="64">
        <f aca="true" t="shared" si="1" ref="S6:S14">IF(R6="","",RANK(R6,$R$6:$R$15))</f>
        <v>1</v>
      </c>
      <c r="T6" s="69"/>
    </row>
    <row r="7" spans="1:20" ht="12">
      <c r="A7" s="61">
        <v>2</v>
      </c>
      <c r="B7" s="62">
        <v>831</v>
      </c>
      <c r="C7" s="64" t="s">
        <v>454</v>
      </c>
      <c r="D7" s="63">
        <v>3</v>
      </c>
      <c r="E7" s="64" t="s">
        <v>146</v>
      </c>
      <c r="F7" s="63"/>
      <c r="G7" s="65">
        <v>6</v>
      </c>
      <c r="H7" s="68">
        <v>9.31</v>
      </c>
      <c r="I7" s="68">
        <v>481</v>
      </c>
      <c r="J7" s="63"/>
      <c r="K7" s="65">
        <v>3</v>
      </c>
      <c r="L7" s="68">
        <v>22.72</v>
      </c>
      <c r="M7" s="68">
        <v>333</v>
      </c>
      <c r="N7" s="63"/>
      <c r="O7" s="65">
        <v>8</v>
      </c>
      <c r="P7" s="68">
        <v>32.58</v>
      </c>
      <c r="Q7" s="68">
        <v>393</v>
      </c>
      <c r="R7" s="64">
        <f t="shared" si="0"/>
        <v>1207</v>
      </c>
      <c r="S7" s="64">
        <f t="shared" si="1"/>
        <v>2</v>
      </c>
      <c r="T7" s="69"/>
    </row>
    <row r="8" spans="1:20" ht="12">
      <c r="A8" s="61">
        <v>3</v>
      </c>
      <c r="B8" s="62">
        <v>83</v>
      </c>
      <c r="C8" s="64" t="s">
        <v>455</v>
      </c>
      <c r="D8" s="63">
        <v>2</v>
      </c>
      <c r="E8" s="64" t="s">
        <v>106</v>
      </c>
      <c r="F8" s="63"/>
      <c r="G8" s="65">
        <v>7</v>
      </c>
      <c r="H8" s="68">
        <v>7.29</v>
      </c>
      <c r="I8" s="68">
        <v>361</v>
      </c>
      <c r="J8" s="63"/>
      <c r="K8" s="65">
        <v>4</v>
      </c>
      <c r="L8" s="68">
        <v>19.69</v>
      </c>
      <c r="M8" s="68">
        <v>296</v>
      </c>
      <c r="N8" s="63"/>
      <c r="O8" s="65">
        <v>1</v>
      </c>
      <c r="P8" s="68">
        <v>23.85</v>
      </c>
      <c r="Q8" s="68">
        <v>270</v>
      </c>
      <c r="R8" s="64">
        <f t="shared" si="0"/>
        <v>927</v>
      </c>
      <c r="S8" s="64">
        <f t="shared" si="1"/>
        <v>3</v>
      </c>
      <c r="T8" s="69"/>
    </row>
    <row r="9" spans="1:20" ht="12">
      <c r="A9" s="61">
        <v>4</v>
      </c>
      <c r="B9" s="62">
        <v>102</v>
      </c>
      <c r="C9" s="64" t="s">
        <v>456</v>
      </c>
      <c r="D9" s="63">
        <v>2</v>
      </c>
      <c r="E9" s="64" t="s">
        <v>104</v>
      </c>
      <c r="F9" s="63"/>
      <c r="G9" s="65">
        <v>1</v>
      </c>
      <c r="H9" s="68">
        <v>7.47</v>
      </c>
      <c r="I9" s="68">
        <v>372</v>
      </c>
      <c r="J9" s="63"/>
      <c r="K9" s="65">
        <v>6</v>
      </c>
      <c r="L9" s="68">
        <v>12.76</v>
      </c>
      <c r="M9" s="68">
        <v>167</v>
      </c>
      <c r="N9" s="63"/>
      <c r="O9" s="65">
        <v>3</v>
      </c>
      <c r="P9" s="68">
        <v>24.82</v>
      </c>
      <c r="Q9" s="68">
        <v>283</v>
      </c>
      <c r="R9" s="64">
        <f t="shared" si="0"/>
        <v>822</v>
      </c>
      <c r="S9" s="64">
        <f t="shared" si="1"/>
        <v>4</v>
      </c>
      <c r="T9" s="69"/>
    </row>
    <row r="10" spans="1:20" ht="12">
      <c r="A10" s="61">
        <v>5</v>
      </c>
      <c r="B10" s="62">
        <v>81</v>
      </c>
      <c r="C10" s="64" t="s">
        <v>457</v>
      </c>
      <c r="D10" s="63">
        <v>2</v>
      </c>
      <c r="E10" s="64" t="s">
        <v>106</v>
      </c>
      <c r="F10" s="63"/>
      <c r="G10" s="65">
        <v>5</v>
      </c>
      <c r="H10" s="68">
        <v>5.57</v>
      </c>
      <c r="I10" s="68">
        <v>259</v>
      </c>
      <c r="J10" s="63"/>
      <c r="K10" s="65">
        <v>2</v>
      </c>
      <c r="L10" s="68">
        <v>14.74</v>
      </c>
      <c r="M10" s="68">
        <v>204</v>
      </c>
      <c r="N10" s="63"/>
      <c r="O10" s="65">
        <v>7</v>
      </c>
      <c r="P10" s="68">
        <v>28.12</v>
      </c>
      <c r="Q10" s="68">
        <v>330</v>
      </c>
      <c r="R10" s="64">
        <f t="shared" si="0"/>
        <v>793</v>
      </c>
      <c r="S10" s="64">
        <f t="shared" si="1"/>
        <v>5</v>
      </c>
      <c r="T10" s="69"/>
    </row>
    <row r="11" spans="1:20" ht="12">
      <c r="A11" s="61">
        <v>6</v>
      </c>
      <c r="B11" s="62">
        <v>350</v>
      </c>
      <c r="C11" s="64" t="s">
        <v>458</v>
      </c>
      <c r="D11" s="63">
        <v>2</v>
      </c>
      <c r="E11" s="89" t="s">
        <v>459</v>
      </c>
      <c r="F11" s="63"/>
      <c r="G11" s="65">
        <v>4</v>
      </c>
      <c r="H11" s="68">
        <v>6.66</v>
      </c>
      <c r="I11" s="68">
        <v>324</v>
      </c>
      <c r="J11" s="63"/>
      <c r="K11" s="65">
        <v>1</v>
      </c>
      <c r="L11" s="68">
        <v>14.55</v>
      </c>
      <c r="M11" s="68">
        <v>200</v>
      </c>
      <c r="N11" s="63"/>
      <c r="O11" s="65">
        <v>6</v>
      </c>
      <c r="P11" s="68">
        <v>16.32</v>
      </c>
      <c r="Q11" s="68">
        <v>162</v>
      </c>
      <c r="R11" s="64">
        <f t="shared" si="0"/>
        <v>686</v>
      </c>
      <c r="S11" s="64">
        <f t="shared" si="1"/>
        <v>6</v>
      </c>
      <c r="T11" s="69"/>
    </row>
    <row r="12" spans="1:20" ht="12">
      <c r="A12" s="61">
        <v>7</v>
      </c>
      <c r="B12" s="62">
        <v>124</v>
      </c>
      <c r="C12" s="64" t="s">
        <v>460</v>
      </c>
      <c r="D12" s="63">
        <v>1</v>
      </c>
      <c r="E12" s="64" t="s">
        <v>104</v>
      </c>
      <c r="F12" s="63"/>
      <c r="G12" s="65">
        <v>3</v>
      </c>
      <c r="H12" s="68">
        <v>6.02</v>
      </c>
      <c r="I12" s="68">
        <v>286</v>
      </c>
      <c r="J12" s="63"/>
      <c r="K12" s="65">
        <v>8</v>
      </c>
      <c r="L12" s="68">
        <v>13.19</v>
      </c>
      <c r="M12" s="68">
        <v>175</v>
      </c>
      <c r="N12" s="63"/>
      <c r="O12" s="65">
        <v>5</v>
      </c>
      <c r="P12" s="68">
        <v>18.86</v>
      </c>
      <c r="Q12" s="68">
        <v>198</v>
      </c>
      <c r="R12" s="64">
        <f t="shared" si="0"/>
        <v>659</v>
      </c>
      <c r="S12" s="64">
        <f t="shared" si="1"/>
        <v>7</v>
      </c>
      <c r="T12" s="69"/>
    </row>
    <row r="13" spans="1:20" ht="12">
      <c r="A13" s="61">
        <v>8</v>
      </c>
      <c r="B13" s="62">
        <v>536</v>
      </c>
      <c r="C13" s="64" t="s">
        <v>461</v>
      </c>
      <c r="D13" s="63">
        <v>2</v>
      </c>
      <c r="E13" s="64" t="s">
        <v>140</v>
      </c>
      <c r="F13" s="63"/>
      <c r="G13" s="65">
        <v>8</v>
      </c>
      <c r="H13" s="68">
        <v>5.38</v>
      </c>
      <c r="I13" s="68">
        <v>248</v>
      </c>
      <c r="J13" s="63"/>
      <c r="K13" s="65">
        <v>5</v>
      </c>
      <c r="L13" s="68">
        <v>9.45</v>
      </c>
      <c r="M13" s="68">
        <v>79</v>
      </c>
      <c r="N13" s="63"/>
      <c r="O13" s="65">
        <v>2</v>
      </c>
      <c r="P13" s="68">
        <v>16.45</v>
      </c>
      <c r="Q13" s="68">
        <v>163</v>
      </c>
      <c r="R13" s="64">
        <f t="shared" si="0"/>
        <v>490</v>
      </c>
      <c r="S13" s="64">
        <f t="shared" si="1"/>
        <v>8</v>
      </c>
      <c r="T13" s="69"/>
    </row>
    <row r="14" spans="1:20" ht="12">
      <c r="A14" s="61"/>
      <c r="B14" s="62"/>
      <c r="C14" s="64"/>
      <c r="D14" s="63"/>
      <c r="E14" s="89"/>
      <c r="F14" s="63"/>
      <c r="G14" s="65"/>
      <c r="H14" s="68"/>
      <c r="I14" s="68"/>
      <c r="J14" s="63"/>
      <c r="K14" s="65"/>
      <c r="L14" s="68"/>
      <c r="M14" s="68"/>
      <c r="N14" s="63"/>
      <c r="O14" s="65"/>
      <c r="P14" s="68"/>
      <c r="Q14" s="68"/>
      <c r="R14" s="64"/>
      <c r="S14" s="64">
        <f t="shared" si="1"/>
      </c>
      <c r="T14" s="69"/>
    </row>
    <row r="15" spans="1:20" ht="12">
      <c r="A15" s="61"/>
      <c r="B15" s="62"/>
      <c r="C15" s="64"/>
      <c r="D15" s="63"/>
      <c r="E15" s="64"/>
      <c r="F15" s="63"/>
      <c r="G15" s="65"/>
      <c r="H15" s="68"/>
      <c r="I15" s="68"/>
      <c r="J15" s="63"/>
      <c r="K15" s="65"/>
      <c r="L15" s="68"/>
      <c r="M15" s="68"/>
      <c r="N15" s="63"/>
      <c r="O15" s="65"/>
      <c r="P15" s="68"/>
      <c r="Q15" s="68"/>
      <c r="R15" s="64">
        <f>IF(H15="","",I15+M15+Q15)</f>
      </c>
      <c r="S15" s="64">
        <f>IF(R15="","",RANK(R15,$Q$6:$Q$15))</f>
      </c>
      <c r="T15" s="69"/>
    </row>
    <row r="16" spans="1:20" ht="12">
      <c r="A16" s="61"/>
      <c r="B16" s="50"/>
      <c r="C16" s="50"/>
      <c r="D16" s="49"/>
      <c r="E16" s="50"/>
      <c r="F16" s="49"/>
      <c r="G16" s="49"/>
      <c r="H16" s="50"/>
      <c r="I16" s="50"/>
      <c r="J16" s="50"/>
      <c r="K16" s="49"/>
      <c r="L16" s="50"/>
      <c r="M16" s="50"/>
      <c r="N16" s="49"/>
      <c r="O16" s="49"/>
      <c r="P16" s="50"/>
      <c r="Q16" s="50"/>
      <c r="R16" s="50"/>
      <c r="S16" s="50"/>
      <c r="T16" s="61"/>
    </row>
    <row r="17" spans="1:20" ht="12">
      <c r="A17" s="61"/>
      <c r="B17" s="61"/>
      <c r="C17" s="61"/>
      <c r="E17" s="61"/>
      <c r="H17" s="61"/>
      <c r="I17" s="61"/>
      <c r="J17" s="61"/>
      <c r="K17" s="44"/>
      <c r="L17" s="61"/>
      <c r="M17" s="61"/>
      <c r="N17" s="44"/>
      <c r="O17" s="44"/>
      <c r="P17" s="61"/>
      <c r="Q17" s="61"/>
      <c r="R17" s="61"/>
      <c r="S17" s="61"/>
      <c r="T17" s="61"/>
    </row>
    <row r="18" spans="1:20" ht="12">
      <c r="A18" s="61"/>
      <c r="B18" s="61"/>
      <c r="C18" s="61"/>
      <c r="E18" s="61"/>
      <c r="H18" s="61"/>
      <c r="I18" s="61"/>
      <c r="J18" s="61"/>
      <c r="K18" s="44"/>
      <c r="L18" s="61"/>
      <c r="M18" s="61"/>
      <c r="N18" s="61"/>
      <c r="O18" s="61"/>
      <c r="P18" s="61"/>
      <c r="Q18" s="61"/>
      <c r="R18" s="61"/>
      <c r="S18" s="61"/>
      <c r="T18" s="61"/>
    </row>
    <row r="19" spans="1:20" ht="12">
      <c r="A19" s="61"/>
      <c r="B19" s="61"/>
      <c r="C19" s="61"/>
      <c r="E19" s="61"/>
      <c r="H19" s="61"/>
      <c r="I19" s="61"/>
      <c r="J19" s="61"/>
      <c r="K19" s="44"/>
      <c r="L19" s="61"/>
      <c r="M19" s="61"/>
      <c r="N19" s="61"/>
      <c r="O19" s="61"/>
      <c r="P19" s="61"/>
      <c r="Q19" s="61"/>
      <c r="R19" s="61"/>
      <c r="S19" s="61"/>
      <c r="T19" s="61"/>
    </row>
    <row r="20" spans="1:20" ht="12">
      <c r="A20" s="61"/>
      <c r="B20" s="61"/>
      <c r="C20" s="61"/>
      <c r="E20" s="61"/>
      <c r="H20" s="61"/>
      <c r="I20" s="61"/>
      <c r="J20" s="61"/>
      <c r="K20" s="44"/>
      <c r="L20" s="61"/>
      <c r="M20" s="61"/>
      <c r="N20" s="61"/>
      <c r="O20" s="61"/>
      <c r="P20" s="61"/>
      <c r="Q20" s="61"/>
      <c r="R20" s="61"/>
      <c r="S20" s="61"/>
      <c r="T20" s="61"/>
    </row>
    <row r="21" spans="1:20" ht="12">
      <c r="A21" s="61"/>
      <c r="B21" s="61"/>
      <c r="C21" s="61"/>
      <c r="E21" s="61"/>
      <c r="H21" s="61"/>
      <c r="I21" s="61"/>
      <c r="J21" s="61"/>
      <c r="K21" s="44"/>
      <c r="L21" s="61"/>
      <c r="M21" s="61"/>
      <c r="N21" s="61"/>
      <c r="O21" s="61"/>
      <c r="P21" s="61"/>
      <c r="Q21" s="61"/>
      <c r="R21" s="61"/>
      <c r="S21" s="61"/>
      <c r="T21" s="61"/>
    </row>
    <row r="22" spans="1:20" ht="12">
      <c r="A22" s="61"/>
      <c r="B22" s="61"/>
      <c r="C22" s="61"/>
      <c r="E22" s="61"/>
      <c r="I22" s="61"/>
      <c r="J22" s="61"/>
      <c r="K22" s="44"/>
      <c r="L22" s="45"/>
      <c r="M22" s="61"/>
      <c r="N22" s="61"/>
      <c r="O22" s="61"/>
      <c r="P22" s="61"/>
      <c r="Q22" s="61"/>
      <c r="R22" s="61"/>
      <c r="S22" s="61"/>
      <c r="T22" s="61"/>
    </row>
  </sheetData>
  <sheetProtection/>
  <printOptions/>
  <pageMargins left="0.5118110236220472" right="0.5118110236220472" top="0.5905511811023622" bottom="0.5905511811023622" header="590551.1811023622" footer="9055.1181102362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H:\小松ﾌｪｽ\16\男記録元.jsd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owner</cp:lastModifiedBy>
  <dcterms:created xsi:type="dcterms:W3CDTF">2016-10-01T22:54:39Z</dcterms:created>
  <dcterms:modified xsi:type="dcterms:W3CDTF">2016-10-03T11:57:06Z</dcterms:modified>
  <cp:category/>
  <cp:version/>
  <cp:contentType/>
  <cp:contentStatus/>
  <cp:revision>126</cp:revision>
</cp:coreProperties>
</file>