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10275" windowHeight="8100" activeTab="8"/>
  </bookViews>
  <sheets>
    <sheet name="記録用紙" sheetId="1" r:id="rId1"/>
    <sheet name="cond" sheetId="2" r:id="rId2"/>
    <sheet name="M-SSD" sheetId="3" r:id="rId3"/>
    <sheet name="M-ST" sheetId="4" r:id="rId4"/>
    <sheet name="M-MDD" sheetId="5" r:id="rId5"/>
    <sheet name="M-HD" sheetId="6" r:id="rId6"/>
    <sheet name="M-JD" sheetId="7" r:id="rId7"/>
    <sheet name="M-JT" sheetId="8" r:id="rId8"/>
    <sheet name="M-YTT" sheetId="9" r:id="rId9"/>
    <sheet name="M-JTT" sheetId="10" r:id="rId10"/>
    <sheet name="M-TT" sheetId="11" r:id="rId11"/>
    <sheet name="MR" sheetId="12" r:id="rId12"/>
  </sheets>
  <definedNames>
    <definedName name="_xlnm.Print_Area">'M-SSD'!$A$1:$Q$43</definedName>
  </definedNames>
  <calcPr fullCalcOnLoad="1"/>
</workbook>
</file>

<file path=xl/sharedStrings.xml><?xml version="1.0" encoding="utf-8"?>
<sst xmlns="http://schemas.openxmlformats.org/spreadsheetml/2006/main" count="1762" uniqueCount="1017">
  <si>
    <t>第７回小松市陸上競技フェスティバル（混成競技）</t>
  </si>
  <si>
    <t>男子の部</t>
  </si>
  <si>
    <t>種　　目</t>
  </si>
  <si>
    <t>位</t>
  </si>
  <si>
    <t>記　録</t>
  </si>
  <si>
    <t>氏　名</t>
  </si>
  <si>
    <r>
      <rPr>
        <sz val="7"/>
        <rFont val="ＭＳ 明朝"/>
        <family val="1"/>
      </rPr>
      <t>所</t>
    </r>
    <r>
      <rPr>
        <sz val="7"/>
        <rFont val="ＭＳ 明朝"/>
        <family val="1"/>
      </rPr>
      <t xml:space="preserve"> </t>
    </r>
    <r>
      <rPr>
        <sz val="7"/>
        <rFont val="ＭＳ 明朝"/>
        <family val="1"/>
      </rPr>
      <t>属</t>
    </r>
  </si>
  <si>
    <t>ｼｮｰﾄｽﾌﾟﾘﾝﾄD</t>
  </si>
  <si>
    <t>100m</t>
  </si>
  <si>
    <t>200m</t>
  </si>
  <si>
    <t>ｽﾌﾟﾘﾝﾄT</t>
  </si>
  <si>
    <t>400m</t>
  </si>
  <si>
    <t>ﾐﾄﾞﾙﾃﾞｨｽﾀﾝｽD</t>
  </si>
  <si>
    <t>800m</t>
  </si>
  <si>
    <t>1500m</t>
  </si>
  <si>
    <t>ﾊｰﾄﾞﾙD</t>
  </si>
  <si>
    <t>110mH</t>
  </si>
  <si>
    <t>400mH</t>
  </si>
  <si>
    <t>跳躍ﾃﾞｭｱｽﾛﾝ</t>
  </si>
  <si>
    <r>
      <rPr>
        <sz val="7"/>
        <rFont val="ＭＳ 明朝"/>
        <family val="1"/>
      </rPr>
      <t>福井</t>
    </r>
    <r>
      <rPr>
        <sz val="7"/>
        <rFont val="ＭＳ 明朝"/>
        <family val="1"/>
      </rPr>
      <t>･</t>
    </r>
    <r>
      <rPr>
        <sz val="7"/>
        <rFont val="ＭＳ 明朝"/>
        <family val="1"/>
      </rPr>
      <t>足</t>
    </r>
    <r>
      <rPr>
        <sz val="7"/>
        <rFont val="ＭＳ 明朝"/>
        <family val="1"/>
      </rPr>
      <t xml:space="preserve"> </t>
    </r>
    <r>
      <rPr>
        <sz val="7"/>
        <rFont val="ＭＳ 明朝"/>
        <family val="1"/>
      </rPr>
      <t>羽</t>
    </r>
    <r>
      <rPr>
        <sz val="7"/>
        <rFont val="ＭＳ 明朝"/>
        <family val="1"/>
      </rPr>
      <t xml:space="preserve"> </t>
    </r>
    <r>
      <rPr>
        <sz val="7"/>
        <rFont val="ＭＳ 明朝"/>
        <family val="1"/>
      </rPr>
      <t>中</t>
    </r>
  </si>
  <si>
    <t>LJ</t>
  </si>
  <si>
    <t>HJ</t>
  </si>
  <si>
    <t>跳躍ﾄﾗｲｱｽﾛﾝ</t>
  </si>
  <si>
    <t>TJ</t>
  </si>
  <si>
    <t>中学投擲TR</t>
  </si>
  <si>
    <t>SP</t>
  </si>
  <si>
    <t>DT</t>
  </si>
  <si>
    <t>JV</t>
  </si>
  <si>
    <t>投擲高校TR</t>
  </si>
  <si>
    <t>JT</t>
  </si>
  <si>
    <t>投擲ﾄﾗｲｱｽﾛﾝ</t>
  </si>
  <si>
    <t>ｽｳｪｰﾃﾞﾝﾘﾚｰ</t>
  </si>
  <si>
    <r>
      <rPr>
        <sz val="7"/>
        <rFont val="ＭＳ 明朝"/>
        <family val="1"/>
      </rPr>
      <t>GR:</t>
    </r>
    <r>
      <rPr>
        <sz val="7"/>
        <rFont val="ＭＳ 明朝"/>
        <family val="1"/>
      </rPr>
      <t>大会記録</t>
    </r>
  </si>
  <si>
    <t>中学男子ショートスプリントデュアスロン</t>
  </si>
  <si>
    <t>大会記録　1493点(11.49-23,37)　管野　大輔(石川･丸内中)　2010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</si>
  <si>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</si>
  <si>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</si>
  <si>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</si>
  <si>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</si>
  <si>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</si>
  <si>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</si>
  <si>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</si>
  <si>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</si>
  <si>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</si>
  <si>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</si>
  <si>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</si>
  <si>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</si>
  <si>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</si>
  <si>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大谷内　　陸</t>
  </si>
  <si>
    <t>石川･松 任 中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</si>
  <si>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3"01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</si>
  <si>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5"37</t>
    </r>
  </si>
  <si>
    <t>中河　　和也</t>
  </si>
  <si>
    <t>石川･金沢錦丘中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</si>
  <si>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3"12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</si>
  <si>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5"83</t>
    </r>
  </si>
  <si>
    <t>源田　健太郎</t>
  </si>
  <si>
    <t>石川･丸 内 中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</si>
  <si>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3"23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</si>
  <si>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5"75</t>
    </r>
  </si>
  <si>
    <t>長島　慎太郎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</si>
  <si>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3"31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</si>
  <si>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5"69</t>
    </r>
  </si>
  <si>
    <t>北村　　拓也</t>
  </si>
  <si>
    <t>石川･芦 城 中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</si>
  <si>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3"22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</si>
  <si>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5"99</t>
    </r>
  </si>
  <si>
    <t>中谷　　圭太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</si>
  <si>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3"63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</si>
  <si>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6"43</t>
    </r>
  </si>
  <si>
    <t>江野　　大樹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</si>
  <si>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3"28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</si>
  <si>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7"31</t>
    </r>
  </si>
  <si>
    <t>坂本　遼一郎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</si>
  <si>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3"51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</si>
  <si>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6"89</t>
    </r>
  </si>
  <si>
    <t>田中　　柊斗</t>
  </si>
  <si>
    <t>石川･松 陽 中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</si>
  <si>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3"30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</si>
  <si>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7"76</t>
    </r>
  </si>
  <si>
    <t>大家　　秀太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</si>
  <si>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3"50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</si>
  <si>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7"47</t>
    </r>
  </si>
  <si>
    <t>向井　　　源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</si>
  <si>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3"70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</si>
  <si>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7"09</t>
    </r>
  </si>
  <si>
    <t>池田　　昂太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</si>
  <si>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3"74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</si>
  <si>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7"48</t>
    </r>
  </si>
  <si>
    <t>片山　光一郎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</si>
  <si>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3"60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</si>
  <si>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7"88</t>
    </r>
  </si>
  <si>
    <t>生駒　　圭汰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</si>
  <si>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3"85</t>
    </r>
  </si>
  <si>
    <t>林　　　　拓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</si>
  <si>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3"83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</si>
  <si>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7"99</t>
    </r>
  </si>
  <si>
    <t>孫崎　　兼人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</si>
  <si>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3"97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</si>
  <si>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7"75</t>
    </r>
  </si>
  <si>
    <t>鮎川　　　凜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</si>
  <si>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4"16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</si>
  <si>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7"44</t>
    </r>
  </si>
  <si>
    <t>渡辺　　聖司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</si>
  <si>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3"61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</si>
  <si>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8"98</t>
    </r>
  </si>
  <si>
    <t>大塚　たろう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</si>
  <si>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4"31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</si>
  <si>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8"39</t>
    </r>
  </si>
  <si>
    <t>束田　　風世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</si>
  <si>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4"04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</si>
  <si>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9"61</t>
    </r>
  </si>
  <si>
    <t>吉田　　航舞</t>
  </si>
  <si>
    <t>石川･板 津 中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</si>
  <si>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5"01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</si>
  <si>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9"55</t>
    </r>
  </si>
  <si>
    <t>岡田　　翔太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</si>
  <si>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4"82</t>
    </r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</si>
  <si>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9"88</t>
    </r>
  </si>
  <si>
    <t>南　　　颯人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</si>
  <si>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5"27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</si>
  <si>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0"14</t>
    </r>
  </si>
  <si>
    <t>酢野　　　凌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</si>
  <si>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5"19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</si>
  <si>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0"30</t>
    </r>
  </si>
  <si>
    <t>平岡　　恵壱</t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</si>
  <si>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1"23</t>
    </r>
  </si>
  <si>
    <t>山岸　　　烈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</si>
  <si>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5"52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</si>
  <si>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1"87</t>
    </r>
  </si>
  <si>
    <t>土屋　　　樹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</si>
  <si>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5"57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</si>
  <si>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2"76</t>
    </r>
  </si>
  <si>
    <t>麻尾　　拓人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</si>
  <si>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5"88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</si>
  <si>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2"44</t>
    </r>
  </si>
  <si>
    <t>上野　咲久哉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</si>
  <si>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6"23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</si>
  <si>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2"30</t>
    </r>
  </si>
  <si>
    <t>石野　　駿平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</si>
  <si>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6"38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</si>
  <si>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2"98</t>
    </r>
  </si>
  <si>
    <t>安井　　大輝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</si>
  <si>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5"90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</si>
  <si>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4"14</t>
    </r>
  </si>
  <si>
    <t>佐伯　　奎樹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</si>
  <si>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8"45</t>
    </r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</si>
  <si>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9"44</t>
    </r>
  </si>
  <si>
    <t>源田　　怜司</t>
  </si>
  <si>
    <t>石川･南 部 中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</si>
  <si>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3"73</t>
    </r>
  </si>
  <si>
    <t>DNF</t>
  </si>
  <si>
    <t>宮本　　　駆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</si>
  <si>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4"03</t>
    </r>
  </si>
  <si>
    <r>
      <rPr>
        <sz val="9.6"/>
        <rFont val="ＭＳ 明朝"/>
        <family val="1"/>
      </rPr>
      <t>D</t>
    </r>
    <r>
      <rPr>
        <sz val="9.6"/>
        <rFont val="ＭＳ 明朝"/>
        <family val="1"/>
      </rPr>
      <t>NF</t>
    </r>
  </si>
  <si>
    <t>谷橋　　俊彦</t>
  </si>
  <si>
    <r>
      <rPr>
        <sz val="9.6"/>
        <rFont val="ＭＳ 明朝"/>
        <family val="1"/>
      </rPr>
      <t>D</t>
    </r>
    <r>
      <rPr>
        <sz val="9.6"/>
        <rFont val="ＭＳ 明朝"/>
        <family val="1"/>
      </rPr>
      <t>NS</t>
    </r>
  </si>
  <si>
    <t>盛田　　雄太</t>
  </si>
  <si>
    <t>川並　　汰成</t>
  </si>
  <si>
    <t>男子スプリントトライアスロン</t>
  </si>
  <si>
    <t>大会記録　2803点(10.98-21.82-48.67)　西村　定喜(富山･星稜高)　2011</t>
  </si>
  <si>
    <t>４００ｍ</t>
  </si>
  <si>
    <t>手塚　　翔太</t>
  </si>
  <si>
    <t>石川･金沢星稜大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</si>
  <si>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1"46</t>
    </r>
  </si>
  <si>
    <t>22"67</t>
  </si>
  <si>
    <t>50"00</t>
  </si>
  <si>
    <t>栃折　京太郎</t>
  </si>
  <si>
    <t>富山･富 山 大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</si>
  <si>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1"37</t>
    </r>
  </si>
  <si>
    <t>22"69</t>
  </si>
  <si>
    <t>50"56</t>
  </si>
  <si>
    <t>川崎　　彰悟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</si>
  <si>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1"22</t>
    </r>
  </si>
  <si>
    <t>22"26</t>
  </si>
  <si>
    <t>53"47</t>
  </si>
  <si>
    <t>伊藤　　淳貴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</si>
  <si>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1"59</t>
    </r>
  </si>
  <si>
    <t>22"85</t>
  </si>
  <si>
    <t>50"74</t>
  </si>
  <si>
    <t>中山　　雄介</t>
  </si>
  <si>
    <t>石川･大聖寺高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</si>
  <si>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1"86</t>
    </r>
  </si>
  <si>
    <t>23"33</t>
  </si>
  <si>
    <t>50"16</t>
  </si>
  <si>
    <t>谷口　　絋太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</si>
  <si>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1"84</t>
    </r>
  </si>
  <si>
    <t>22"82</t>
  </si>
  <si>
    <t>51"59</t>
  </si>
  <si>
    <t>林　　　和輝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</si>
  <si>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1"76</t>
    </r>
  </si>
  <si>
    <t>23"15</t>
  </si>
  <si>
    <t>53"12</t>
  </si>
  <si>
    <t>杉本　　健太</t>
  </si>
  <si>
    <t>石川･小松工高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</si>
  <si>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1"73</t>
    </r>
  </si>
  <si>
    <t>23"14</t>
  </si>
  <si>
    <t>吉澤　　星哉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</si>
  <si>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1"77</t>
    </r>
  </si>
  <si>
    <t>53"80</t>
  </si>
  <si>
    <t>橋本　　幸亮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</si>
  <si>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2"04</t>
    </r>
  </si>
  <si>
    <t>23"47</t>
  </si>
  <si>
    <t>52"98</t>
  </si>
  <si>
    <t>浜口　　真暢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</si>
  <si>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2"08</t>
    </r>
  </si>
  <si>
    <t>23"55</t>
  </si>
  <si>
    <t>53"44</t>
  </si>
  <si>
    <t>大門　　賢哉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</si>
  <si>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1"71</t>
    </r>
  </si>
  <si>
    <t>23"75</t>
  </si>
  <si>
    <t>55"58</t>
  </si>
  <si>
    <t>西野　　功希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</si>
  <si>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1"72</t>
    </r>
  </si>
  <si>
    <t>23"30</t>
  </si>
  <si>
    <t>57"13</t>
  </si>
  <si>
    <t>石井　　孝知</t>
  </si>
  <si>
    <t>石川･金沢錦丘高</t>
  </si>
  <si>
    <t>23"70</t>
  </si>
  <si>
    <t>55"68</t>
  </si>
  <si>
    <t>郷　　　哲朗</t>
  </si>
  <si>
    <t>新潟･長岡ＡＣ</t>
  </si>
  <si>
    <t>23"51</t>
  </si>
  <si>
    <t>57"20</t>
  </si>
  <si>
    <t>熊谷　　彰人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</si>
  <si>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2"19</t>
    </r>
  </si>
  <si>
    <t>23"98</t>
  </si>
  <si>
    <t>53"70</t>
  </si>
  <si>
    <t>山口　　柊汰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</si>
  <si>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2"23</t>
    </r>
  </si>
  <si>
    <t>23"92</t>
  </si>
  <si>
    <t>54"36</t>
  </si>
  <si>
    <t>新家　　優臣</t>
  </si>
  <si>
    <t>石川･大聖寺実高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</si>
  <si>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2"14</t>
    </r>
  </si>
  <si>
    <t>24"04</t>
  </si>
  <si>
    <t>54"48</t>
  </si>
  <si>
    <t>片岡　　亨介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</si>
  <si>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2"30</t>
    </r>
  </si>
  <si>
    <t>24"11</t>
  </si>
  <si>
    <t>53"86</t>
  </si>
  <si>
    <t>澤田　　宏紀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</si>
  <si>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2"50</t>
    </r>
  </si>
  <si>
    <t>24"17</t>
  </si>
  <si>
    <t>53"30</t>
  </si>
  <si>
    <t>村田　　尋登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</si>
  <si>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2"49</t>
    </r>
  </si>
  <si>
    <t>24"05</t>
  </si>
  <si>
    <t>53"65</t>
  </si>
  <si>
    <t>門前　　　遼</t>
  </si>
  <si>
    <t>福井･大 野 高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</si>
  <si>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2"13</t>
    </r>
  </si>
  <si>
    <t>55"47</t>
  </si>
  <si>
    <t>稲田　　和也</t>
  </si>
  <si>
    <t>滋賀･ORWAIS-AC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</si>
  <si>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2"25</t>
    </r>
  </si>
  <si>
    <t>24"02</t>
  </si>
  <si>
    <t>55"10</t>
  </si>
  <si>
    <t>佐野　　広樹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</si>
  <si>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2"32</t>
    </r>
  </si>
  <si>
    <t>24"03</t>
  </si>
  <si>
    <t>55"19</t>
  </si>
  <si>
    <t>林　　　佑樹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</si>
  <si>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2"01</t>
    </r>
  </si>
  <si>
    <t>23"79</t>
  </si>
  <si>
    <t>57"69</t>
  </si>
  <si>
    <t>浦田　　勝博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</si>
  <si>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2"39</t>
    </r>
  </si>
  <si>
    <t>24"63</t>
  </si>
  <si>
    <t>54"13</t>
  </si>
  <si>
    <t>斉藤　　翔太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</si>
  <si>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1"66</t>
    </r>
  </si>
  <si>
    <t>24"25</t>
  </si>
  <si>
    <t>1'00"21</t>
  </si>
  <si>
    <t>南　　　拓斗</t>
  </si>
  <si>
    <t>24"39</t>
  </si>
  <si>
    <t>54"95</t>
  </si>
  <si>
    <t>岡田　　侑樹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</si>
  <si>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2"43</t>
    </r>
  </si>
  <si>
    <t>24"16</t>
  </si>
  <si>
    <t>56"10</t>
  </si>
  <si>
    <t>堂下　　寛貴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</si>
  <si>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2"58</t>
    </r>
  </si>
  <si>
    <t>25"03</t>
  </si>
  <si>
    <t>53"56</t>
  </si>
  <si>
    <t>加藤　　幹久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</si>
  <si>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2"34</t>
    </r>
  </si>
  <si>
    <t>24"90</t>
  </si>
  <si>
    <t>55"39</t>
  </si>
  <si>
    <t>新田　　佑太</t>
  </si>
  <si>
    <t>石川･石川高専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</si>
  <si>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2"51</t>
    </r>
  </si>
  <si>
    <t>24"10</t>
  </si>
  <si>
    <t>56"46</t>
  </si>
  <si>
    <t>北出　　　侑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</si>
  <si>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2"72</t>
    </r>
  </si>
  <si>
    <t>24"80</t>
  </si>
  <si>
    <t>54"23</t>
  </si>
  <si>
    <t>長田　莞太朗</t>
  </si>
  <si>
    <t>24"58</t>
  </si>
  <si>
    <t>1'00"02</t>
  </si>
  <si>
    <t>遠藤　　峻也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</si>
  <si>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2"70</t>
    </r>
  </si>
  <si>
    <t>24"87</t>
  </si>
  <si>
    <t>56"25</t>
  </si>
  <si>
    <t>渡邊　　尚樹</t>
  </si>
  <si>
    <t>石川･小松市立高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</si>
  <si>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2"69</t>
    </r>
  </si>
  <si>
    <t>25"14</t>
  </si>
  <si>
    <t>55"78</t>
  </si>
  <si>
    <t>桶谷　　康太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</si>
  <si>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2"54</t>
    </r>
  </si>
  <si>
    <t>24"85</t>
  </si>
  <si>
    <t>57"54</t>
  </si>
  <si>
    <t>西谷　　有馬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</si>
  <si>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2"35</t>
    </r>
  </si>
  <si>
    <t>24"71</t>
  </si>
  <si>
    <t>59"36</t>
  </si>
  <si>
    <t>西田　　健斗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</si>
  <si>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2"55</t>
    </r>
  </si>
  <si>
    <t>25"27</t>
  </si>
  <si>
    <t>57"58</t>
  </si>
  <si>
    <t>川嶋　　泰仁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</si>
  <si>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2"57</t>
    </r>
  </si>
  <si>
    <t>25"58</t>
  </si>
  <si>
    <t>57"51</t>
  </si>
  <si>
    <t>紋谷　　峰明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</si>
  <si>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2"81</t>
    </r>
  </si>
  <si>
    <t>25"02</t>
  </si>
  <si>
    <t>57"70</t>
  </si>
  <si>
    <t>新　　　昂也</t>
  </si>
  <si>
    <t>25"71</t>
  </si>
  <si>
    <t>57"73</t>
  </si>
  <si>
    <t>奥井　　伸一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</si>
  <si>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3"03</t>
    </r>
  </si>
  <si>
    <t>25"47</t>
  </si>
  <si>
    <t>58"76</t>
  </si>
  <si>
    <t>乙田　堅志朗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</si>
  <si>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2"52</t>
    </r>
  </si>
  <si>
    <t>25"33</t>
  </si>
  <si>
    <t>1'02"75</t>
  </si>
  <si>
    <t>井坂　　瞭汰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</si>
  <si>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1"87</t>
    </r>
  </si>
  <si>
    <t>24"30</t>
  </si>
  <si>
    <t>1'15"04</t>
  </si>
  <si>
    <t>山脇　　裕心</t>
  </si>
  <si>
    <t>26"92</t>
  </si>
  <si>
    <t>1'02"59</t>
  </si>
  <si>
    <t>吉浦　宏大龍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</si>
  <si>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3"05</t>
    </r>
  </si>
  <si>
    <t>26"36</t>
  </si>
  <si>
    <t>1'01"04</t>
  </si>
  <si>
    <t>三村　　朋暉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</si>
  <si>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3"21</t>
    </r>
  </si>
  <si>
    <t>26"52</t>
  </si>
  <si>
    <t>1'00"28</t>
  </si>
  <si>
    <t>林　　　晃司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</si>
  <si>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3"69</t>
    </r>
  </si>
  <si>
    <t>27"03</t>
  </si>
  <si>
    <t>1'00"22</t>
  </si>
  <si>
    <t>門前　　雄樹</t>
  </si>
  <si>
    <t>26"49</t>
  </si>
  <si>
    <t>1'07"69</t>
  </si>
  <si>
    <t>大丸谷　尚人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</si>
  <si>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3"71</t>
    </r>
  </si>
  <si>
    <t>26"75</t>
  </si>
  <si>
    <t>1'04"80</t>
  </si>
  <si>
    <t>長谷部　裕明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</si>
  <si>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3"51</t>
    </r>
  </si>
  <si>
    <t>27"72</t>
  </si>
  <si>
    <t>1'04"55</t>
  </si>
  <si>
    <t>岩井　　大承</t>
  </si>
  <si>
    <t>NM</t>
  </si>
  <si>
    <t>28"73</t>
  </si>
  <si>
    <t>1'09"43</t>
  </si>
  <si>
    <t>星　　　飛己</t>
  </si>
  <si>
    <t>新潟･新潟医福大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</si>
  <si>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1"89</t>
    </r>
  </si>
  <si>
    <t>23"17</t>
  </si>
  <si>
    <t>首藤　　星拓</t>
  </si>
  <si>
    <t>静岡･金沢工大</t>
  </si>
  <si>
    <t>23"25</t>
  </si>
  <si>
    <t>高森　　達也</t>
  </si>
  <si>
    <t>石川･金沢工大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</si>
  <si>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1"96</t>
    </r>
  </si>
  <si>
    <t>23"34</t>
  </si>
  <si>
    <t>安田　　知主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</si>
  <si>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2"12</t>
    </r>
  </si>
  <si>
    <t>23"87</t>
  </si>
  <si>
    <t>行方　　優太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</si>
  <si>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2"16</t>
    </r>
  </si>
  <si>
    <t>24"01</t>
  </si>
  <si>
    <t>久保田　丞輝</t>
  </si>
  <si>
    <t>24"46</t>
  </si>
  <si>
    <t>川嶋　　雄基</t>
  </si>
  <si>
    <t>石川･新潟医福大</t>
  </si>
  <si>
    <t>24"48</t>
  </si>
  <si>
    <t>中川　　　樹</t>
  </si>
  <si>
    <t>石川･金沢西高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</si>
  <si>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1"83</t>
    </r>
  </si>
  <si>
    <t>24"57</t>
  </si>
  <si>
    <t>元谷　　達郎</t>
  </si>
  <si>
    <t>M2</t>
  </si>
  <si>
    <t>石川･金 沢 大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</si>
  <si>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2"77</t>
    </r>
  </si>
  <si>
    <t>25"26</t>
  </si>
  <si>
    <t>松能　祥太郎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</si>
  <si>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2"74</t>
    </r>
  </si>
  <si>
    <t>25"66</t>
  </si>
  <si>
    <t>宮田　　将吾</t>
  </si>
  <si>
    <t>25"67</t>
  </si>
  <si>
    <t>中根　　　諒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</si>
  <si>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2"86</t>
    </r>
  </si>
  <si>
    <t>25"90</t>
  </si>
  <si>
    <t>佐々木　幸稔</t>
  </si>
  <si>
    <t>12"94</t>
  </si>
  <si>
    <t>26"14</t>
  </si>
  <si>
    <t>尾野　　海優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</si>
  <si>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2"82</t>
    </r>
  </si>
  <si>
    <t>26"59</t>
  </si>
  <si>
    <t>青野　　　仲</t>
  </si>
  <si>
    <t>石川･辰巳丘高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</si>
  <si>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3"77</t>
    </r>
  </si>
  <si>
    <t>26"94</t>
  </si>
  <si>
    <t>村中　　友哉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</si>
  <si>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4"02</t>
    </r>
  </si>
  <si>
    <t>27"28</t>
  </si>
  <si>
    <t>牧田　　宝浩</t>
  </si>
  <si>
    <t>27"36</t>
  </si>
  <si>
    <t>加藤　　祥平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</si>
  <si>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3"38</t>
    </r>
  </si>
  <si>
    <t>27"56</t>
  </si>
  <si>
    <t>古橋　　弘貴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</si>
  <si>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1"67</t>
    </r>
  </si>
  <si>
    <t>小谷　　将平</t>
  </si>
  <si>
    <t>澤田　　雄太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</si>
  <si>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1"91</t>
    </r>
  </si>
  <si>
    <t>嘉美　　雄大</t>
  </si>
  <si>
    <t>石川･Ｐ Ｆ Ｕ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</si>
  <si>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2"46</t>
    </r>
  </si>
  <si>
    <t>浅井　　智貴</t>
  </si>
  <si>
    <t>石川･鶴 来 高</t>
  </si>
  <si>
    <r>
      <rPr>
        <sz val="9"/>
        <rFont val="ＭＳ 明朝"/>
        <family val="1"/>
      </rPr>
      <t>1</t>
    </r>
    <r>
      <rPr>
        <sz val="9"/>
        <rFont val="ＭＳ 明朝"/>
        <family val="1"/>
      </rPr>
      <t>4"46</t>
    </r>
  </si>
  <si>
    <t>甚田　　洋克</t>
  </si>
  <si>
    <t>石川･金沢桜丘高</t>
  </si>
  <si>
    <t>DNS</t>
  </si>
  <si>
    <t>江川　　　匠</t>
  </si>
  <si>
    <r>
      <rPr>
        <sz val="9"/>
        <rFont val="ＭＳ 明朝"/>
        <family val="1"/>
      </rPr>
      <t>D</t>
    </r>
    <r>
      <rPr>
        <sz val="9"/>
        <rFont val="ＭＳ 明朝"/>
        <family val="1"/>
      </rPr>
      <t>NS</t>
    </r>
  </si>
  <si>
    <t>新野　　智也</t>
  </si>
  <si>
    <t>野岸　　大祐</t>
  </si>
  <si>
    <t>山田　　基生</t>
  </si>
  <si>
    <t>北川　　佳樹</t>
  </si>
  <si>
    <t>中西　　　巧</t>
  </si>
  <si>
    <t>山岸　　　律</t>
  </si>
  <si>
    <t>永井　　大貴</t>
  </si>
  <si>
    <t>福井･金 津 高</t>
  </si>
  <si>
    <t>松下　　　哲</t>
  </si>
  <si>
    <t>山下　　正平</t>
  </si>
  <si>
    <t>村木　　達哉</t>
  </si>
  <si>
    <t>石川･金沢ＡＣ</t>
  </si>
  <si>
    <t>高田　　　諒</t>
  </si>
  <si>
    <t>大場　　裕介</t>
  </si>
  <si>
    <t>石川･石川陸協</t>
  </si>
  <si>
    <t>河合　　智史</t>
  </si>
  <si>
    <t>石川･角間TFC</t>
  </si>
  <si>
    <t>宮崎　　裕生</t>
  </si>
  <si>
    <t>牛越　　涼太</t>
  </si>
  <si>
    <t>斉藤　　雅人</t>
  </si>
  <si>
    <t>男子ミドルディスタンスデュアスロン</t>
  </si>
  <si>
    <t>大会記録　1678点(1.54.55-4.07.10)　松下　真規(新潟･ｱﾙﾋﾞﾚｯｸｽRC)　2006</t>
  </si>
  <si>
    <t>８００ｍ</t>
  </si>
  <si>
    <t>１５００ｍ</t>
  </si>
  <si>
    <t>合計得点</t>
  </si>
  <si>
    <t>菅本　　悦也</t>
  </si>
  <si>
    <t>石川･遊学館高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</si>
  <si>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'03"06</t>
    </r>
  </si>
  <si>
    <t>4'19"11</t>
  </si>
  <si>
    <t>宮本　　翔平</t>
  </si>
  <si>
    <t>新潟･新 潟 大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</si>
  <si>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'02"36</t>
    </r>
  </si>
  <si>
    <t>4'27"75</t>
  </si>
  <si>
    <t>川上　　貴史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</si>
  <si>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'04"56</t>
    </r>
  </si>
  <si>
    <t>4'24"55</t>
  </si>
  <si>
    <t>中場　　大輔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</si>
  <si>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'08"27</t>
    </r>
  </si>
  <si>
    <t>4'25"20</t>
  </si>
  <si>
    <t>屶網　　永貴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</si>
  <si>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'05"78</t>
    </r>
  </si>
  <si>
    <t>4'30"94</t>
  </si>
  <si>
    <t>田井　　翔太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</si>
  <si>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'09"25</t>
    </r>
  </si>
  <si>
    <t>4'23"65</t>
  </si>
  <si>
    <t>太田　　龍哉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</si>
  <si>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'05"97</t>
    </r>
  </si>
  <si>
    <t>4'38"20</t>
  </si>
  <si>
    <t>南　　　吏玖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</si>
  <si>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'10"56</t>
    </r>
  </si>
  <si>
    <t>4'29"14</t>
  </si>
  <si>
    <t>塙　　　拓海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</si>
  <si>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'13"24</t>
    </r>
  </si>
  <si>
    <t>4'28"25</t>
  </si>
  <si>
    <t>太田　　直希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</si>
  <si>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'11"81</t>
    </r>
  </si>
  <si>
    <t>4'31"88</t>
  </si>
  <si>
    <t>上出　　和寛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</si>
  <si>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'10"30</t>
    </r>
  </si>
  <si>
    <t>4'35"84</t>
  </si>
  <si>
    <t>瀧野　　皓仁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</si>
  <si>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'13"02</t>
    </r>
  </si>
  <si>
    <t>4'31"65</t>
  </si>
  <si>
    <t>渡邉　　凌太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</si>
  <si>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'12"77</t>
    </r>
  </si>
  <si>
    <t>4'34"34</t>
  </si>
  <si>
    <t>福田　　裕顕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</si>
  <si>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'13"16</t>
    </r>
  </si>
  <si>
    <t>4'35"35</t>
  </si>
  <si>
    <t>飛島　　寛晃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</si>
  <si>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'14"57</t>
    </r>
  </si>
  <si>
    <t>4'34"32</t>
  </si>
  <si>
    <t>杉本　　直人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</si>
  <si>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'08"47</t>
    </r>
  </si>
  <si>
    <t>4'50"87</t>
  </si>
  <si>
    <t>中内　　雄紀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</si>
  <si>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'10"91</t>
    </r>
  </si>
  <si>
    <t>4'49"67</t>
  </si>
  <si>
    <t>谷口　　璃音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</si>
  <si>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'12"19</t>
    </r>
  </si>
  <si>
    <t>4'49"00</t>
  </si>
  <si>
    <t>吉山　　遼太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</si>
  <si>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'13"81</t>
    </r>
  </si>
  <si>
    <t>4'46"00</t>
  </si>
  <si>
    <t>菅本　　遥也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</si>
  <si>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'17"84</t>
    </r>
  </si>
  <si>
    <t>4'40"24</t>
  </si>
  <si>
    <t>南中　　龍哉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</si>
  <si>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'13"19</t>
    </r>
  </si>
  <si>
    <t>4'54"77</t>
  </si>
  <si>
    <t>中村　　元紀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</si>
  <si>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'16"56</t>
    </r>
  </si>
  <si>
    <t>4'47"52</t>
  </si>
  <si>
    <t>佐久間　瑞貴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</si>
  <si>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'18"57</t>
    </r>
  </si>
  <si>
    <t>4'44"66</t>
  </si>
  <si>
    <t>辻　　　巧明</t>
  </si>
  <si>
    <t>2'20"48</t>
  </si>
  <si>
    <t>4'44"49</t>
  </si>
  <si>
    <t>濱本　　神威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</si>
  <si>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'19"67</t>
    </r>
  </si>
  <si>
    <t>4'46"42</t>
  </si>
  <si>
    <t>渡辺　　瑛地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</si>
  <si>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'18"08</t>
    </r>
  </si>
  <si>
    <t>4'49"64</t>
  </si>
  <si>
    <t>髙橋　蒼生人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</si>
  <si>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'16"22</t>
    </r>
  </si>
  <si>
    <t>4'56"30</t>
  </si>
  <si>
    <t>田村　　敏輝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</si>
  <si>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'20"37</t>
    </r>
  </si>
  <si>
    <t>4'54"82</t>
  </si>
  <si>
    <t>朝山　　拓斗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</si>
  <si>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'23"82</t>
    </r>
  </si>
  <si>
    <t>4'50"42</t>
  </si>
  <si>
    <t>東田　　耕平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</si>
  <si>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'21"63</t>
    </r>
  </si>
  <si>
    <t>4'55"65</t>
  </si>
  <si>
    <t>中村　　壮良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</si>
  <si>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'27"06</t>
    </r>
  </si>
  <si>
    <t>4'50"81</t>
  </si>
  <si>
    <t>藤　　　壮寛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</si>
  <si>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'27"40</t>
    </r>
  </si>
  <si>
    <t>4'51"31</t>
  </si>
  <si>
    <t>中屋　　雄登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</si>
  <si>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'19"98</t>
    </r>
  </si>
  <si>
    <t>5'12"49</t>
  </si>
  <si>
    <t>高野　　　翔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</si>
  <si>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'27"00</t>
    </r>
  </si>
  <si>
    <t>4'58"26</t>
  </si>
  <si>
    <t>河田　　一貴</t>
  </si>
  <si>
    <t>2'27"45</t>
  </si>
  <si>
    <t>5'05"53</t>
  </si>
  <si>
    <t>東　　　義貴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</si>
  <si>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'27"39</t>
    </r>
  </si>
  <si>
    <t>5'07"75</t>
  </si>
  <si>
    <t>北島　　永輝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</si>
  <si>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'26"90</t>
    </r>
  </si>
  <si>
    <t>5'10"24</t>
  </si>
  <si>
    <t>松村　　達希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</si>
  <si>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'27"87</t>
    </r>
  </si>
  <si>
    <t>5'08"42</t>
  </si>
  <si>
    <t>橘　　　志門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</si>
  <si>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'26"43</t>
    </r>
  </si>
  <si>
    <t>5'14"87</t>
  </si>
  <si>
    <t>山田　　幹生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</si>
  <si>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'31"97</t>
    </r>
  </si>
  <si>
    <t>5'07"32</t>
  </si>
  <si>
    <t>大坪　　拓睦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</si>
  <si>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'29"48</t>
    </r>
  </si>
  <si>
    <t>5'14"29</t>
  </si>
  <si>
    <t>森下　　隆弥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</si>
  <si>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'30"99</t>
    </r>
  </si>
  <si>
    <t>5'11"32</t>
  </si>
  <si>
    <t>髙田　　慶二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</si>
  <si>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'36"23</t>
    </r>
  </si>
  <si>
    <t>5'20"46</t>
  </si>
  <si>
    <t>長池　　広樹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</si>
  <si>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'38"43</t>
    </r>
  </si>
  <si>
    <t>5'18"31</t>
  </si>
  <si>
    <t>宮野　　龍斗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</si>
  <si>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'37"55</t>
    </r>
  </si>
  <si>
    <t>5'24"73</t>
  </si>
  <si>
    <t>吉尾　　圭右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</si>
  <si>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'47"32</t>
    </r>
  </si>
  <si>
    <t>5'27"73</t>
  </si>
  <si>
    <t>馳川　　史章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</si>
  <si>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'43"79</t>
    </r>
  </si>
  <si>
    <t>5'39"86</t>
  </si>
  <si>
    <t>茗荷谷　　壮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</si>
  <si>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'49"49</t>
    </r>
  </si>
  <si>
    <t>5'35"96</t>
  </si>
  <si>
    <t>田口　　航祐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</si>
  <si>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'44"76</t>
    </r>
  </si>
  <si>
    <t>5'47"06</t>
  </si>
  <si>
    <t>中野　　泰輔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</si>
  <si>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'45"28</t>
    </r>
  </si>
  <si>
    <t>6'03"33</t>
  </si>
  <si>
    <t>髙見　　回靖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</si>
  <si>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'56"28</t>
    </r>
  </si>
  <si>
    <t>6'05"92</t>
  </si>
  <si>
    <t>清水　　雄貴</t>
  </si>
  <si>
    <r>
      <rPr>
        <sz val="9.6"/>
        <rFont val="ＭＳ 明朝"/>
        <family val="1"/>
      </rPr>
      <t>3</t>
    </r>
    <r>
      <rPr>
        <sz val="9.6"/>
        <rFont val="ＭＳ 明朝"/>
        <family val="1"/>
      </rPr>
      <t>'05"55</t>
    </r>
  </si>
  <si>
    <t>6'29"83</t>
  </si>
  <si>
    <t>内村　　　福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</si>
  <si>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'45"15</t>
    </r>
  </si>
  <si>
    <t>千歩　　　岳</t>
  </si>
  <si>
    <t>中野　　雄仁</t>
  </si>
  <si>
    <t>宮田　　滉太</t>
  </si>
  <si>
    <t>澤山　　喜市</t>
  </si>
  <si>
    <t>梅谷　　寛大</t>
  </si>
  <si>
    <t>浦田　　良久</t>
  </si>
  <si>
    <t>平野　　大介</t>
  </si>
  <si>
    <t>8117</t>
  </si>
  <si>
    <t>高村　　純太</t>
  </si>
  <si>
    <t>新潟･Rize AC</t>
  </si>
  <si>
    <t>男子ハードルデュアスロン</t>
  </si>
  <si>
    <t>大会記録　1919点(14.33-54.72)　高橋　　陽(福井･金沢大)　2008</t>
  </si>
  <si>
    <t>１１０ｍＨ</t>
  </si>
  <si>
    <t>４００ｍＨ</t>
  </si>
  <si>
    <t>中里　　　陸</t>
  </si>
  <si>
    <t>15"83</t>
  </si>
  <si>
    <t>57"29</t>
  </si>
  <si>
    <t>宮越　　裕太</t>
  </si>
  <si>
    <t>16"80</t>
  </si>
  <si>
    <t>59"95</t>
  </si>
  <si>
    <t>前野　　鉄男</t>
  </si>
  <si>
    <t>18"90</t>
  </si>
  <si>
    <t>1'05"72</t>
  </si>
  <si>
    <t>福島　　　諒</t>
  </si>
  <si>
    <t>石川･小 松 高</t>
  </si>
  <si>
    <t>18"52</t>
  </si>
  <si>
    <t>1'08"38</t>
  </si>
  <si>
    <t>吉田　　貴宣</t>
  </si>
  <si>
    <t>19"70</t>
  </si>
  <si>
    <t>1'08"64</t>
  </si>
  <si>
    <t>長浦　　武史</t>
  </si>
  <si>
    <t>29"62</t>
  </si>
  <si>
    <t>1'10"50</t>
  </si>
  <si>
    <t>槻　　　将太</t>
  </si>
  <si>
    <t>18"17</t>
  </si>
  <si>
    <t>今村　利輝人</t>
  </si>
  <si>
    <t>20"33</t>
  </si>
  <si>
    <t>北村　　隆次</t>
  </si>
  <si>
    <t>21"75</t>
  </si>
  <si>
    <t>斎藤　　槙也</t>
  </si>
  <si>
    <t>石川･松 任 高</t>
  </si>
  <si>
    <t>三平　　崇弘</t>
  </si>
  <si>
    <t>舟川　英一郎</t>
  </si>
  <si>
    <t>富山･富山ＡＣ</t>
  </si>
  <si>
    <t>村中　　　翔</t>
  </si>
  <si>
    <t>山下　　裕貴</t>
  </si>
  <si>
    <t>中学男子跳躍デュアスロン</t>
  </si>
  <si>
    <t>大会記録　1420点(5.94-1.85)　木下　秀明(石川･芦城中)　2011</t>
  </si>
  <si>
    <t>公認記録</t>
  </si>
  <si>
    <t>走幅跳</t>
  </si>
  <si>
    <t>走高跳</t>
  </si>
  <si>
    <t>ord</t>
  </si>
  <si>
    <t>園　　　頼知</t>
  </si>
  <si>
    <r>
      <rPr>
        <sz val="10.4"/>
        <rFont val="ＭＳ 明朝"/>
        <family val="1"/>
      </rPr>
      <t>5</t>
    </r>
    <r>
      <rPr>
        <sz val="10.4"/>
        <rFont val="ＭＳ 明朝"/>
        <family val="1"/>
      </rPr>
      <t>m29</t>
    </r>
  </si>
  <si>
    <t>1m60</t>
  </si>
  <si>
    <t>紙谷　　空良</t>
  </si>
  <si>
    <t>5m24</t>
  </si>
  <si>
    <t>1m55</t>
  </si>
  <si>
    <t>5m22</t>
  </si>
  <si>
    <t>金子　　真生</t>
  </si>
  <si>
    <r>
      <rPr>
        <sz val="10.4"/>
        <rFont val="ＭＳ 明朝"/>
        <family val="1"/>
      </rPr>
      <t>4</t>
    </r>
    <r>
      <rPr>
        <sz val="10.4"/>
        <rFont val="ＭＳ 明朝"/>
        <family val="1"/>
      </rPr>
      <t>m59</t>
    </r>
  </si>
  <si>
    <t>1m35</t>
  </si>
  <si>
    <t>飛弾野　裕暉</t>
  </si>
  <si>
    <t>石川･紫錦台中</t>
  </si>
  <si>
    <r>
      <rPr>
        <sz val="10.4"/>
        <rFont val="ＭＳ 明朝"/>
        <family val="1"/>
      </rPr>
      <t>5</t>
    </r>
    <r>
      <rPr>
        <sz val="10.4"/>
        <rFont val="ＭＳ 明朝"/>
        <family val="1"/>
      </rPr>
      <t>m14</t>
    </r>
  </si>
  <si>
    <t>平床　　勇世</t>
  </si>
  <si>
    <t>土田　　堅斗</t>
  </si>
  <si>
    <t>辻口　登季也</t>
  </si>
  <si>
    <t>丸尾　　侑司</t>
  </si>
  <si>
    <t>男子跳躍トライアスロン</t>
  </si>
  <si>
    <t>大会記録　2586点(6.49-2.06-14.18)　西村　達弥(福井･金沢大)　2010</t>
  </si>
  <si>
    <t>三段跳</t>
  </si>
  <si>
    <t>斉藤　　圭祐</t>
  </si>
  <si>
    <t>富山･金沢星稜大</t>
  </si>
  <si>
    <r>
      <rPr>
        <sz val="9.6"/>
        <rFont val="ＭＳ 明朝"/>
        <family val="1"/>
      </rPr>
      <t>6</t>
    </r>
    <r>
      <rPr>
        <sz val="9.6"/>
        <rFont val="ＭＳ 明朝"/>
        <family val="1"/>
      </rPr>
      <t>m58</t>
    </r>
  </si>
  <si>
    <t>1m80</t>
  </si>
  <si>
    <t>13m02</t>
  </si>
  <si>
    <t>岡室　　憲明</t>
  </si>
  <si>
    <r>
      <rPr>
        <sz val="9.6"/>
        <rFont val="ＭＳ 明朝"/>
        <family val="1"/>
      </rPr>
      <t>6</t>
    </r>
    <r>
      <rPr>
        <sz val="9.6"/>
        <rFont val="ＭＳ 明朝"/>
        <family val="1"/>
      </rPr>
      <t>m60</t>
    </r>
  </si>
  <si>
    <t>12m52</t>
  </si>
  <si>
    <t>藤縄　　健太</t>
  </si>
  <si>
    <r>
      <rPr>
        <sz val="9.6"/>
        <rFont val="ＭＳ 明朝"/>
        <family val="1"/>
      </rPr>
      <t>6</t>
    </r>
    <r>
      <rPr>
        <sz val="9.6"/>
        <rFont val="ＭＳ 明朝"/>
        <family val="1"/>
      </rPr>
      <t>m25</t>
    </r>
  </si>
  <si>
    <t>1m75</t>
  </si>
  <si>
    <t>13m13</t>
  </si>
  <si>
    <t>遠山　　　朗</t>
  </si>
  <si>
    <r>
      <rPr>
        <sz val="9.6"/>
        <rFont val="ＭＳ 明朝"/>
        <family val="1"/>
      </rPr>
      <t>6</t>
    </r>
    <r>
      <rPr>
        <sz val="9.6"/>
        <rFont val="ＭＳ 明朝"/>
        <family val="1"/>
      </rPr>
      <t>m71</t>
    </r>
  </si>
  <si>
    <t>1m65</t>
  </si>
  <si>
    <t>12m82</t>
  </si>
  <si>
    <t>岸下　　直也</t>
  </si>
  <si>
    <t>福井･福 井 大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</si>
  <si>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m78</t>
    </r>
  </si>
  <si>
    <t>12m84</t>
  </si>
  <si>
    <t>岩尾　　　優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</si>
  <si>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m81</t>
    </r>
  </si>
  <si>
    <t>1m70</t>
  </si>
  <si>
    <t>12m38</t>
  </si>
  <si>
    <t>12m08</t>
  </si>
  <si>
    <t>栗原　　寛武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</si>
  <si>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m67</t>
    </r>
  </si>
  <si>
    <t>11m50</t>
  </si>
  <si>
    <t>丹羽　　純也</t>
  </si>
  <si>
    <t>山本　　智大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</si>
  <si>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m71</t>
    </r>
  </si>
  <si>
    <t>12m78</t>
  </si>
  <si>
    <t>山本　　健吾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</si>
  <si>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m79</t>
    </r>
  </si>
  <si>
    <t>1m50</t>
  </si>
  <si>
    <t>12m55</t>
  </si>
  <si>
    <t>土井　　瑛平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</si>
  <si>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m75</t>
    </r>
  </si>
  <si>
    <t>12m48</t>
  </si>
  <si>
    <t>里見　浩太郎</t>
  </si>
  <si>
    <t>11m60</t>
  </si>
  <si>
    <t>濱　　　直志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</si>
  <si>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m85</t>
    </r>
  </si>
  <si>
    <t>11m77</t>
  </si>
  <si>
    <t>林　　　孝尚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</si>
  <si>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m99</t>
    </r>
  </si>
  <si>
    <t>1m45</t>
  </si>
  <si>
    <t>11m19</t>
  </si>
  <si>
    <t>山本　　智貴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</si>
  <si>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m55</t>
    </r>
  </si>
  <si>
    <t>11m22</t>
  </si>
  <si>
    <t>漁　　　海門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</si>
  <si>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m28</t>
    </r>
  </si>
  <si>
    <t>11m15</t>
  </si>
  <si>
    <t>10m33</t>
  </si>
  <si>
    <t>林　　　孝明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</si>
  <si>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m36</t>
    </r>
  </si>
  <si>
    <t>11m00</t>
  </si>
  <si>
    <t>新田　　昆也</t>
  </si>
  <si>
    <t>石川･翠 星 高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</si>
  <si>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m47</t>
    </r>
  </si>
  <si>
    <t>10m43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</si>
  <si>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m10</t>
    </r>
  </si>
  <si>
    <t>10m09</t>
  </si>
  <si>
    <t>藤堂　　敬彦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</si>
  <si>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m76</t>
    </r>
  </si>
  <si>
    <t>1m40</t>
  </si>
  <si>
    <t>10m37</t>
  </si>
  <si>
    <t>山下　　聖太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</si>
  <si>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m45</t>
    </r>
  </si>
  <si>
    <t>10m60</t>
  </si>
  <si>
    <t>大下　　隼弥</t>
  </si>
  <si>
    <t>1m30</t>
  </si>
  <si>
    <t>11m24</t>
  </si>
  <si>
    <t>11m14</t>
  </si>
  <si>
    <t>石川　　浩平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</si>
  <si>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m46</t>
    </r>
  </si>
  <si>
    <t>10m90</t>
  </si>
  <si>
    <t>前野　　智哉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</si>
  <si>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m04</t>
    </r>
  </si>
  <si>
    <t>10m59</t>
  </si>
  <si>
    <t>東　　　篤志</t>
  </si>
  <si>
    <r>
      <rPr>
        <sz val="9.6"/>
        <rFont val="ＭＳ 明朝"/>
        <family val="1"/>
      </rPr>
      <t>4</t>
    </r>
    <r>
      <rPr>
        <sz val="9.6"/>
        <rFont val="ＭＳ 明朝"/>
        <family val="1"/>
      </rPr>
      <t>m85</t>
    </r>
  </si>
  <si>
    <t>10m56</t>
  </si>
  <si>
    <r>
      <rPr>
        <sz val="9.6"/>
        <rFont val="ＭＳ 明朝"/>
        <family val="1"/>
      </rPr>
      <t>4</t>
    </r>
    <r>
      <rPr>
        <sz val="9.6"/>
        <rFont val="ＭＳ 明朝"/>
        <family val="1"/>
      </rPr>
      <t>m78</t>
    </r>
  </si>
  <si>
    <t>村中　　良徳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</si>
  <si>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m69</t>
    </r>
  </si>
  <si>
    <t>櫻井　　晴登</t>
  </si>
  <si>
    <r>
      <rPr>
        <sz val="9.6"/>
        <rFont val="ＭＳ 明朝"/>
        <family val="1"/>
      </rPr>
      <t>5</t>
    </r>
    <r>
      <rPr>
        <sz val="9.6"/>
        <rFont val="ＭＳ 明朝"/>
        <family val="1"/>
      </rPr>
      <t>m15</t>
    </r>
  </si>
  <si>
    <t>前川　　　匠</t>
  </si>
  <si>
    <t>5m95</t>
  </si>
  <si>
    <t>5m44</t>
  </si>
  <si>
    <t>向井　　康晃</t>
  </si>
  <si>
    <t>三重･金 沢 大</t>
  </si>
  <si>
    <r>
      <rPr>
        <sz val="9.6"/>
        <rFont val="ＭＳ 明朝"/>
        <family val="1"/>
      </rPr>
      <t>6</t>
    </r>
    <r>
      <rPr>
        <sz val="9.6"/>
        <rFont val="ＭＳ 明朝"/>
        <family val="1"/>
      </rPr>
      <t>m84</t>
    </r>
  </si>
  <si>
    <r>
      <rPr>
        <sz val="9.6"/>
        <rFont val="ＭＳ 明朝"/>
        <family val="1"/>
      </rPr>
      <t>6</t>
    </r>
    <r>
      <rPr>
        <sz val="9.6"/>
        <rFont val="ＭＳ 明朝"/>
        <family val="1"/>
      </rPr>
      <t>m53</t>
    </r>
  </si>
  <si>
    <t>山口　　幹太</t>
  </si>
  <si>
    <t>藤枝　　陽太</t>
  </si>
  <si>
    <t>西村　　達弥</t>
  </si>
  <si>
    <t>福井･ユティック</t>
  </si>
  <si>
    <t>松野　　洋平</t>
  </si>
  <si>
    <t>新潟･金沢星稜大</t>
  </si>
  <si>
    <t>中学男子投擲トライアスロン</t>
  </si>
  <si>
    <t>大会記録　新規格　　</t>
  </si>
  <si>
    <t>砲丸投(5.0kg)</t>
  </si>
  <si>
    <t>ｼﾞｬﾍﾞﾘｯｸｽﾛｰ</t>
  </si>
  <si>
    <t>榊原　　優治</t>
  </si>
  <si>
    <t>6m83</t>
  </si>
  <si>
    <t>10m20</t>
  </si>
  <si>
    <t>12m19</t>
  </si>
  <si>
    <t>田中　　海太</t>
  </si>
  <si>
    <t>11m57</t>
  </si>
  <si>
    <t>坂井　　　創</t>
  </si>
  <si>
    <r>
      <rPr>
        <sz val="9.6"/>
        <rFont val="ＭＳ 明朝"/>
        <family val="1"/>
      </rPr>
      <t>2</t>
    </r>
    <r>
      <rPr>
        <sz val="9.6"/>
        <rFont val="ＭＳ 明朝"/>
        <family val="1"/>
      </rPr>
      <t>m64</t>
    </r>
  </si>
  <si>
    <t>男子高校投擲トライアスロン</t>
  </si>
  <si>
    <t>大会記録　1810点(11.42-38.15-44.60)　酒井　晃一(石川･金沢高)　2011</t>
  </si>
  <si>
    <t>砲丸投(6.0kg)</t>
  </si>
  <si>
    <t>円盤投(1.75kg)</t>
  </si>
  <si>
    <t>やり投</t>
  </si>
  <si>
    <t>堀川　　耀生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</si>
  <si>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0m65</t>
    </r>
  </si>
  <si>
    <t>29m20</t>
  </si>
  <si>
    <t>46m91</t>
  </si>
  <si>
    <t>手塚　　智大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</si>
  <si>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1m97</t>
    </r>
  </si>
  <si>
    <t>29m87</t>
  </si>
  <si>
    <t>38m66</t>
  </si>
  <si>
    <t>山本　　大誠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</si>
  <si>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0m05</t>
    </r>
  </si>
  <si>
    <t>30m27</t>
  </si>
  <si>
    <t>40m83</t>
  </si>
  <si>
    <t>小畠　　敏嗣</t>
  </si>
  <si>
    <r>
      <rPr>
        <sz val="9.6"/>
        <rFont val="ＭＳ 明朝"/>
        <family val="1"/>
      </rPr>
      <t>9</t>
    </r>
    <r>
      <rPr>
        <sz val="9.6"/>
        <rFont val="ＭＳ 明朝"/>
        <family val="1"/>
      </rPr>
      <t>m51</t>
    </r>
  </si>
  <si>
    <t>28m55</t>
  </si>
  <si>
    <t>39m44</t>
  </si>
  <si>
    <t>奥村　　準哉</t>
  </si>
  <si>
    <r>
      <rPr>
        <sz val="9.6"/>
        <rFont val="ＭＳ 明朝"/>
        <family val="1"/>
      </rPr>
      <t>9</t>
    </r>
    <r>
      <rPr>
        <sz val="9.6"/>
        <rFont val="ＭＳ 明朝"/>
        <family val="1"/>
      </rPr>
      <t>m43</t>
    </r>
  </si>
  <si>
    <t>31m94</t>
  </si>
  <si>
    <t>35m37</t>
  </si>
  <si>
    <t>渡邊　　柊司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</si>
  <si>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0m11</t>
    </r>
  </si>
  <si>
    <t>28m02</t>
  </si>
  <si>
    <t>29m98</t>
  </si>
  <si>
    <t>川中　　真人</t>
  </si>
  <si>
    <r>
      <rPr>
        <sz val="9.6"/>
        <rFont val="ＭＳ 明朝"/>
        <family val="1"/>
      </rPr>
      <t>9</t>
    </r>
    <r>
      <rPr>
        <sz val="9.6"/>
        <rFont val="ＭＳ 明朝"/>
        <family val="1"/>
      </rPr>
      <t>m25</t>
    </r>
  </si>
  <si>
    <t>25m57</t>
  </si>
  <si>
    <t>26m15</t>
  </si>
  <si>
    <t>菅田　　　豊</t>
  </si>
  <si>
    <r>
      <rPr>
        <sz val="9.6"/>
        <rFont val="ＭＳ 明朝"/>
        <family val="1"/>
      </rPr>
      <t>8</t>
    </r>
    <r>
      <rPr>
        <sz val="9.6"/>
        <rFont val="ＭＳ 明朝"/>
        <family val="1"/>
      </rPr>
      <t>m18</t>
    </r>
  </si>
  <si>
    <t>19m17</t>
  </si>
  <si>
    <t>32m07</t>
  </si>
  <si>
    <t>徳田　　　誠</t>
  </si>
  <si>
    <r>
      <rPr>
        <sz val="9.6"/>
        <rFont val="ＭＳ 明朝"/>
        <family val="1"/>
      </rPr>
      <t>7</t>
    </r>
    <r>
      <rPr>
        <sz val="9.6"/>
        <rFont val="ＭＳ 明朝"/>
        <family val="1"/>
      </rPr>
      <t>m78</t>
    </r>
  </si>
  <si>
    <t>21m99</t>
  </si>
  <si>
    <t>27m25</t>
  </si>
  <si>
    <t>太田　　宙夢</t>
  </si>
  <si>
    <r>
      <rPr>
        <sz val="9.6"/>
        <rFont val="ＭＳ 明朝"/>
        <family val="1"/>
      </rPr>
      <t>7</t>
    </r>
    <r>
      <rPr>
        <sz val="9.6"/>
        <rFont val="ＭＳ 明朝"/>
        <family val="1"/>
      </rPr>
      <t>m24</t>
    </r>
  </si>
  <si>
    <t>16m05</t>
  </si>
  <si>
    <t>32m41</t>
  </si>
  <si>
    <t>風　　晃四郎</t>
  </si>
  <si>
    <r>
      <rPr>
        <sz val="9.6"/>
        <rFont val="ＭＳ 明朝"/>
        <family val="1"/>
      </rPr>
      <t>9</t>
    </r>
    <r>
      <rPr>
        <sz val="9.6"/>
        <rFont val="ＭＳ 明朝"/>
        <family val="1"/>
      </rPr>
      <t>m57</t>
    </r>
  </si>
  <si>
    <t>18m19</t>
  </si>
  <si>
    <t>19m30</t>
  </si>
  <si>
    <t>宇佐美　彰翔</t>
  </si>
  <si>
    <r>
      <rPr>
        <sz val="9.6"/>
        <rFont val="ＭＳ 明朝"/>
        <family val="1"/>
      </rPr>
      <t>7</t>
    </r>
    <r>
      <rPr>
        <sz val="9.6"/>
        <rFont val="ＭＳ 明朝"/>
        <family val="1"/>
      </rPr>
      <t>m20</t>
    </r>
  </si>
  <si>
    <t>17m84</t>
  </si>
  <si>
    <t>27m87</t>
  </si>
  <si>
    <t>亀　　　和義</t>
  </si>
  <si>
    <r>
      <rPr>
        <sz val="9.6"/>
        <rFont val="ＭＳ 明朝"/>
        <family val="1"/>
      </rPr>
      <t>6</t>
    </r>
    <r>
      <rPr>
        <sz val="9.6"/>
        <rFont val="ＭＳ 明朝"/>
        <family val="1"/>
      </rPr>
      <t>m97</t>
    </r>
  </si>
  <si>
    <t>17m36</t>
  </si>
  <si>
    <t>29m17</t>
  </si>
  <si>
    <t>奥村　　紘生</t>
  </si>
  <si>
    <r>
      <rPr>
        <sz val="9.6"/>
        <rFont val="ＭＳ 明朝"/>
        <family val="1"/>
      </rPr>
      <t>7</t>
    </r>
    <r>
      <rPr>
        <sz val="9.6"/>
        <rFont val="ＭＳ 明朝"/>
        <family val="1"/>
      </rPr>
      <t>m70</t>
    </r>
  </si>
  <si>
    <t>17m90</t>
  </si>
  <si>
    <t>17m82</t>
  </si>
  <si>
    <t>板橋　　修平</t>
  </si>
  <si>
    <r>
      <rPr>
        <sz val="9.6"/>
        <rFont val="ＭＳ 明朝"/>
        <family val="1"/>
      </rPr>
      <t>8</t>
    </r>
    <r>
      <rPr>
        <sz val="9.6"/>
        <rFont val="ＭＳ 明朝"/>
        <family val="1"/>
      </rPr>
      <t>m30</t>
    </r>
  </si>
  <si>
    <t>17m37</t>
  </si>
  <si>
    <t>15m88</t>
  </si>
  <si>
    <t>竹田　　航平</t>
  </si>
  <si>
    <r>
      <rPr>
        <sz val="9.6"/>
        <rFont val="ＭＳ 明朝"/>
        <family val="1"/>
      </rPr>
      <t>8</t>
    </r>
    <r>
      <rPr>
        <sz val="9.6"/>
        <rFont val="ＭＳ 明朝"/>
        <family val="1"/>
      </rPr>
      <t>m51</t>
    </r>
  </si>
  <si>
    <t>上田　　瞬平</t>
  </si>
  <si>
    <r>
      <rPr>
        <sz val="9.6"/>
        <rFont val="ＭＳ 明朝"/>
        <family val="1"/>
      </rPr>
      <t>8</t>
    </r>
    <r>
      <rPr>
        <sz val="9.6"/>
        <rFont val="ＭＳ 明朝"/>
        <family val="1"/>
      </rPr>
      <t>m38</t>
    </r>
  </si>
  <si>
    <t>17m56</t>
  </si>
  <si>
    <t>中川　　　圭</t>
  </si>
  <si>
    <r>
      <rPr>
        <sz val="9.6"/>
        <rFont val="ＭＳ 明朝"/>
        <family val="1"/>
      </rPr>
      <t>7</t>
    </r>
    <r>
      <rPr>
        <sz val="9.6"/>
        <rFont val="ＭＳ 明朝"/>
        <family val="1"/>
      </rPr>
      <t>m46</t>
    </r>
  </si>
  <si>
    <t>17m10</t>
  </si>
  <si>
    <t>島田　　智大</t>
  </si>
  <si>
    <r>
      <rPr>
        <sz val="9.6"/>
        <rFont val="ＭＳ 明朝"/>
        <family val="1"/>
      </rPr>
      <t>7</t>
    </r>
    <r>
      <rPr>
        <sz val="9.6"/>
        <rFont val="ＭＳ 明朝"/>
        <family val="1"/>
      </rPr>
      <t>m61</t>
    </r>
  </si>
  <si>
    <t>16m13</t>
  </si>
  <si>
    <t>金下　　真也</t>
  </si>
  <si>
    <t>男子投擲トライアスロン</t>
  </si>
  <si>
    <t>大会記録　1990点(13.85-39.77-44.83)　對木　隆介(新潟･新潟大)　2011</t>
  </si>
  <si>
    <t>砲丸投(7.261kg)</t>
  </si>
  <si>
    <t>円盤投(2.0kg)</t>
  </si>
  <si>
    <t>奥村　　浩司</t>
  </si>
  <si>
    <t>福井･大野市陸協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</si>
  <si>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1m51</t>
    </r>
  </si>
  <si>
    <t>32m11</t>
  </si>
  <si>
    <t>62m17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</si>
  <si>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1m06</t>
    </r>
  </si>
  <si>
    <t>27m27</t>
  </si>
  <si>
    <t>37m97</t>
  </si>
  <si>
    <t>古川　　卓実</t>
  </si>
  <si>
    <t>石川･ﾂｴｰｹﾞﾝ金沢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</si>
  <si>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0m57</t>
    </r>
  </si>
  <si>
    <t>28m43</t>
  </si>
  <si>
    <t>29m35</t>
  </si>
  <si>
    <t>織田　洸太郎</t>
  </si>
  <si>
    <r>
      <rPr>
        <sz val="9.6"/>
        <rFont val="ＭＳ 明朝"/>
        <family val="1"/>
      </rPr>
      <t>1</t>
    </r>
    <r>
      <rPr>
        <sz val="9.6"/>
        <rFont val="ＭＳ 明朝"/>
        <family val="1"/>
      </rPr>
      <t>0m31</t>
    </r>
  </si>
  <si>
    <t>36m18</t>
  </si>
  <si>
    <t>2'00"69</t>
  </si>
  <si>
    <t>2'08"04</t>
  </si>
  <si>
    <t>2'09"34</t>
  </si>
  <si>
    <t>2'10"46</t>
  </si>
  <si>
    <t>2'11"16</t>
  </si>
  <si>
    <t>2'11"72</t>
  </si>
  <si>
    <t>2'13"31</t>
  </si>
  <si>
    <t>2'14"46</t>
  </si>
  <si>
    <t>2'15"92</t>
  </si>
  <si>
    <t>2'16"02</t>
  </si>
  <si>
    <t>2'16"68</t>
  </si>
  <si>
    <t>2'19"45</t>
  </si>
  <si>
    <t>2'23"00</t>
  </si>
  <si>
    <t>2'32"35</t>
  </si>
  <si>
    <t>2'35"61</t>
  </si>
  <si>
    <t>本田　　悠哉</t>
  </si>
  <si>
    <t>松田　　仁人</t>
  </si>
  <si>
    <t>加藤　　弘雅</t>
  </si>
  <si>
    <t>鈴木　　浩臣</t>
  </si>
  <si>
    <t>村中　　穂高</t>
  </si>
  <si>
    <t>蔦　　　航希</t>
  </si>
  <si>
    <t>谷本　　　開</t>
  </si>
  <si>
    <t>伊東　　麗乃</t>
  </si>
  <si>
    <t>三ツ出　唯利</t>
  </si>
  <si>
    <t>松本　　佳大</t>
  </si>
  <si>
    <t>尾上　　夕馬</t>
  </si>
  <si>
    <t>中野　　　謙</t>
  </si>
  <si>
    <t>西野　　僚太</t>
  </si>
  <si>
    <t>堂下　　孝弘</t>
  </si>
  <si>
    <t>小林　　将也</t>
  </si>
  <si>
    <t>穴口　勇軌人</t>
  </si>
  <si>
    <t>藤澤　　一稀</t>
  </si>
  <si>
    <t>山根　　大輝</t>
  </si>
  <si>
    <t>山下　　翔大</t>
  </si>
  <si>
    <t>畦地　　翔葉</t>
  </si>
  <si>
    <t>中林　　奎哉</t>
  </si>
  <si>
    <t>丸七　　拓海</t>
  </si>
  <si>
    <t>土江　　　瑛</t>
  </si>
  <si>
    <t>雨</t>
  </si>
  <si>
    <t>2.5m/s</t>
  </si>
  <si>
    <t>北東</t>
  </si>
  <si>
    <t>92％</t>
  </si>
  <si>
    <t>12.0℃</t>
  </si>
  <si>
    <t>16:00</t>
  </si>
  <si>
    <t>3.3m/s</t>
  </si>
  <si>
    <t>北北東</t>
  </si>
  <si>
    <t>15:00</t>
  </si>
  <si>
    <t>,</t>
  </si>
  <si>
    <t>小松市陸上競技協会</t>
  </si>
  <si>
    <t>主催者名</t>
  </si>
  <si>
    <t>2.1m/s</t>
  </si>
  <si>
    <t>89％</t>
  </si>
  <si>
    <t>12.5℃</t>
  </si>
  <si>
    <t>14:00</t>
  </si>
  <si>
    <t>平成　　年　　月　　日（　　曜日）</t>
  </si>
  <si>
    <t>4.5m/s</t>
  </si>
  <si>
    <t>88％</t>
  </si>
  <si>
    <t>13.0℃</t>
  </si>
  <si>
    <t>13:00</t>
  </si>
  <si>
    <t>西野　正純</t>
  </si>
  <si>
    <t>審判長氏名</t>
  </si>
  <si>
    <t>4.3m/s</t>
  </si>
  <si>
    <t>北西</t>
  </si>
  <si>
    <t>14.5℃</t>
  </si>
  <si>
    <t>12:00</t>
  </si>
  <si>
    <t>小雨</t>
  </si>
  <si>
    <t>4.8m/s</t>
  </si>
  <si>
    <t>南南西</t>
  </si>
  <si>
    <t>79％</t>
  </si>
  <si>
    <t>17.5℃</t>
  </si>
  <si>
    <t>11:00</t>
  </si>
  <si>
    <t>GR:大会記録</t>
  </si>
  <si>
    <t>多井　英一</t>
  </si>
  <si>
    <t>総務氏名</t>
  </si>
  <si>
    <t>曇り</t>
  </si>
  <si>
    <t>4.1m/s</t>
  </si>
  <si>
    <t>66％</t>
  </si>
  <si>
    <t>18.5℃</t>
  </si>
  <si>
    <t>10:00</t>
  </si>
  <si>
    <t>平成２５年１１月１０日（　日曜日）</t>
  </si>
  <si>
    <t>IR:石川県記録　IHR:県高校記録　IJR:県中学記録</t>
  </si>
  <si>
    <t>4.7m/s</t>
  </si>
  <si>
    <t>南</t>
  </si>
  <si>
    <t>67％</t>
  </si>
  <si>
    <t>17.0℃</t>
  </si>
  <si>
    <t xml:space="preserve"> 9:00</t>
  </si>
  <si>
    <t>谷口　明美</t>
  </si>
  <si>
    <t>氏　　名</t>
  </si>
  <si>
    <t>陸上競技場</t>
  </si>
  <si>
    <t>小松運動公園末広</t>
  </si>
  <si>
    <t>第7回小松市陸上競技フェスティバル</t>
  </si>
  <si>
    <t>競技会名</t>
  </si>
  <si>
    <t>記録主任</t>
  </si>
  <si>
    <t>天　候</t>
  </si>
  <si>
    <t>風　速</t>
  </si>
  <si>
    <t>風　向</t>
  </si>
  <si>
    <t>湿　度</t>
  </si>
  <si>
    <t>気　温</t>
  </si>
  <si>
    <t>時　刻</t>
  </si>
  <si>
    <t>陸 上 競 技 会 成 績 表</t>
  </si>
  <si>
    <t>円盤投(1.5kg)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</si>
</sst>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yy/m/d"/>
    <numFmt numFmtId="178" formatCode="0.0"/>
  </numFmts>
  <fonts count="36">
    <font>
      <sz val="7"/>
      <name val="ＭＳ 明朝"/>
      <family val="1"/>
    </font>
    <font>
      <sz val="11"/>
      <color indexed="8"/>
      <name val="ＭＳ Ｐゴシック"/>
      <family val="3"/>
    </font>
    <font>
      <b/>
      <i/>
      <sz val="14.9"/>
      <name val="ＭＳ Ｐゴシック"/>
      <family val="3"/>
    </font>
    <font>
      <i/>
      <sz val="14.9"/>
      <name val="ＭＳ Ｐ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  <font>
      <sz val="10.4"/>
      <name val="ＭＳ 明朝"/>
      <family val="1"/>
    </font>
    <font>
      <i/>
      <sz val="10.4"/>
      <name val="ＭＳ ゴシック"/>
      <family val="3"/>
    </font>
    <font>
      <sz val="10.8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.2"/>
      <name val="ＭＳ ゴシック"/>
      <family val="3"/>
    </font>
    <font>
      <sz val="7.2"/>
      <name val="JustUnitMarkG"/>
      <family val="0"/>
    </font>
    <font>
      <sz val="10.8"/>
      <name val="ＭＳ ゴシック"/>
      <family val="3"/>
    </font>
    <font>
      <u val="single"/>
      <sz val="7.2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10.95"/>
      <name val="ＭＳ ゴシック"/>
      <family val="3"/>
    </font>
    <font>
      <i/>
      <u val="double"/>
      <sz val="13.45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medium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8" fillId="0" borderId="0">
      <alignment/>
      <protection/>
    </xf>
    <xf numFmtId="0" fontId="16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76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176" fontId="0" fillId="0" borderId="15" xfId="0" applyNumberFormat="1" applyBorder="1" applyAlignment="1">
      <alignment horizontal="left"/>
    </xf>
    <xf numFmtId="176" fontId="0" fillId="0" borderId="15" xfId="0" applyNumberFormat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76" fontId="6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 horizontal="left"/>
    </xf>
    <xf numFmtId="0" fontId="28" fillId="0" borderId="0" xfId="60">
      <alignment/>
      <protection/>
    </xf>
    <xf numFmtId="0" fontId="28" fillId="0" borderId="20" xfId="60" applyBorder="1">
      <alignment/>
      <protection/>
    </xf>
    <xf numFmtId="0" fontId="28" fillId="0" borderId="21" xfId="60" applyBorder="1">
      <alignment/>
      <protection/>
    </xf>
    <xf numFmtId="0" fontId="28" fillId="0" borderId="14" xfId="60" applyBorder="1" applyAlignment="1">
      <alignment horizontal="center"/>
      <protection/>
    </xf>
    <xf numFmtId="178" fontId="28" fillId="0" borderId="14" xfId="60" applyNumberFormat="1" applyBorder="1" applyAlignment="1">
      <alignment horizontal="center"/>
      <protection/>
    </xf>
    <xf numFmtId="0" fontId="28" fillId="0" borderId="22" xfId="60" applyBorder="1" applyAlignment="1">
      <alignment horizontal="center"/>
      <protection/>
    </xf>
    <xf numFmtId="0" fontId="28" fillId="0" borderId="19" xfId="60" applyBorder="1">
      <alignment/>
      <protection/>
    </xf>
    <xf numFmtId="0" fontId="29" fillId="0" borderId="0" xfId="60" applyFont="1">
      <alignment/>
      <protection/>
    </xf>
    <xf numFmtId="0" fontId="30" fillId="0" borderId="0" xfId="60" applyFont="1" applyAlignment="1">
      <alignment horizontal="center"/>
      <protection/>
    </xf>
    <xf numFmtId="0" fontId="28" fillId="0" borderId="0" xfId="60" applyAlignment="1">
      <alignment horizontal="distributed"/>
      <protection/>
    </xf>
    <xf numFmtId="0" fontId="31" fillId="0" borderId="0" xfId="60" applyFont="1">
      <alignment/>
      <protection/>
    </xf>
    <xf numFmtId="0" fontId="32" fillId="0" borderId="19" xfId="60" applyFont="1" applyBorder="1" applyAlignment="1">
      <alignment horizontal="center"/>
      <protection/>
    </xf>
    <xf numFmtId="0" fontId="32" fillId="0" borderId="0" xfId="60" applyFont="1" applyAlignment="1">
      <alignment horizontal="center"/>
      <protection/>
    </xf>
    <xf numFmtId="0" fontId="28" fillId="0" borderId="23" xfId="60" applyBorder="1" applyAlignment="1">
      <alignment horizontal="center"/>
      <protection/>
    </xf>
    <xf numFmtId="0" fontId="28" fillId="0" borderId="24" xfId="60" applyBorder="1" applyAlignment="1">
      <alignment horizontal="center"/>
      <protection/>
    </xf>
    <xf numFmtId="0" fontId="28" fillId="0" borderId="15" xfId="60" applyBorder="1" applyAlignment="1">
      <alignment horizontal="center"/>
      <protection/>
    </xf>
    <xf numFmtId="0" fontId="28" fillId="0" borderId="21" xfId="60" applyBorder="1" applyAlignment="1">
      <alignment horizontal="center"/>
      <protection/>
    </xf>
    <xf numFmtId="0" fontId="33" fillId="0" borderId="0" xfId="60" applyFont="1">
      <alignment/>
      <protection/>
    </xf>
    <xf numFmtId="0" fontId="34" fillId="0" borderId="0" xfId="60" applyFont="1">
      <alignment/>
      <protection/>
    </xf>
    <xf numFmtId="0" fontId="32" fillId="0" borderId="0" xfId="60" applyFont="1">
      <alignment/>
      <protection/>
    </xf>
    <xf numFmtId="0" fontId="35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defaultGridColor="0" zoomScale="120" zoomScaleNormal="120" zoomScalePageLayoutView="0" colorId="22" workbookViewId="0" topLeftCell="A1">
      <selection activeCell="M16" sqref="M16"/>
    </sheetView>
  </sheetViews>
  <sheetFormatPr defaultColWidth="13.83203125" defaultRowHeight="12.75" customHeight="1"/>
  <cols>
    <col min="1" max="1" width="13.66015625" style="1" customWidth="1"/>
    <col min="2" max="2" width="8.83203125" style="2" customWidth="1"/>
    <col min="3" max="3" width="15" style="1" customWidth="1"/>
    <col min="4" max="4" width="16" style="2" customWidth="1"/>
    <col min="5" max="5" width="8.83203125" style="2" customWidth="1"/>
    <col min="6" max="6" width="15" style="1" customWidth="1"/>
    <col min="7" max="7" width="16" style="2" customWidth="1"/>
    <col min="8" max="8" width="8.83203125" style="2" customWidth="1"/>
    <col min="9" max="9" width="15" style="1" customWidth="1"/>
    <col min="10" max="10" width="16" style="2" customWidth="1"/>
    <col min="11" max="11" width="8.83203125" style="2" customWidth="1"/>
    <col min="12" max="12" width="15" style="1" customWidth="1"/>
    <col min="13" max="13" width="16" style="2" customWidth="1"/>
    <col min="14" max="14" width="8.83203125" style="2" customWidth="1"/>
    <col min="15" max="15" width="15" style="1" customWidth="1"/>
    <col min="16" max="16" width="16" style="2" customWidth="1"/>
    <col min="17" max="17" width="8.83203125" style="2" customWidth="1"/>
    <col min="18" max="18" width="15" style="1" customWidth="1"/>
    <col min="19" max="19" width="16" style="2" customWidth="1"/>
    <col min="20" max="20" width="8.83203125" style="2" customWidth="1"/>
    <col min="21" max="21" width="15" style="1" customWidth="1"/>
    <col min="22" max="22" width="16" style="2" customWidth="1"/>
    <col min="23" max="23" width="8.83203125" style="2" customWidth="1"/>
    <col min="24" max="24" width="15" style="1" customWidth="1"/>
    <col min="25" max="25" width="16" style="2" customWidth="1"/>
    <col min="26" max="26" width="13.66015625" style="3" customWidth="1"/>
  </cols>
  <sheetData>
    <row r="1" ht="15.75" customHeight="1">
      <c r="A1" s="4" t="s">
        <v>0</v>
      </c>
    </row>
    <row r="2" ht="9.75"/>
    <row r="3" ht="15.75" customHeight="1">
      <c r="A3" s="5" t="s">
        <v>1</v>
      </c>
    </row>
    <row r="4" spans="1:26" ht="9.75">
      <c r="A4" s="6" t="s">
        <v>2</v>
      </c>
      <c r="B4" s="7">
        <v>1</v>
      </c>
      <c r="C4" s="8" t="s">
        <v>3</v>
      </c>
      <c r="D4" s="9"/>
      <c r="E4" s="7">
        <v>2</v>
      </c>
      <c r="F4" s="8" t="s">
        <v>3</v>
      </c>
      <c r="G4" s="9"/>
      <c r="H4" s="7">
        <v>3</v>
      </c>
      <c r="I4" s="8" t="s">
        <v>3</v>
      </c>
      <c r="J4" s="9"/>
      <c r="K4" s="7">
        <v>4</v>
      </c>
      <c r="L4" s="8" t="s">
        <v>3</v>
      </c>
      <c r="M4" s="9"/>
      <c r="N4" s="7">
        <v>5</v>
      </c>
      <c r="O4" s="8" t="s">
        <v>3</v>
      </c>
      <c r="P4" s="9"/>
      <c r="Q4" s="7">
        <v>6</v>
      </c>
      <c r="R4" s="8" t="s">
        <v>3</v>
      </c>
      <c r="S4" s="9"/>
      <c r="T4" s="7">
        <v>7</v>
      </c>
      <c r="U4" s="8" t="s">
        <v>3</v>
      </c>
      <c r="V4" s="9"/>
      <c r="W4" s="7">
        <v>8</v>
      </c>
      <c r="X4" s="8" t="s">
        <v>3</v>
      </c>
      <c r="Y4" s="9"/>
      <c r="Z4" s="10"/>
    </row>
    <row r="5" spans="1:26" ht="9.75">
      <c r="A5" s="11"/>
      <c r="B5" s="12" t="s">
        <v>4</v>
      </c>
      <c r="C5" s="13" t="s">
        <v>5</v>
      </c>
      <c r="D5" s="13" t="s">
        <v>6</v>
      </c>
      <c r="E5" s="12" t="s">
        <v>4</v>
      </c>
      <c r="F5" s="13" t="s">
        <v>5</v>
      </c>
      <c r="G5" s="13" t="s">
        <v>6</v>
      </c>
      <c r="H5" s="12" t="s">
        <v>4</v>
      </c>
      <c r="I5" s="13" t="s">
        <v>5</v>
      </c>
      <c r="J5" s="13" t="s">
        <v>6</v>
      </c>
      <c r="K5" s="12" t="s">
        <v>4</v>
      </c>
      <c r="L5" s="13" t="s">
        <v>5</v>
      </c>
      <c r="M5" s="13" t="s">
        <v>6</v>
      </c>
      <c r="N5" s="12" t="s">
        <v>4</v>
      </c>
      <c r="O5" s="13" t="s">
        <v>5</v>
      </c>
      <c r="P5" s="13" t="s">
        <v>6</v>
      </c>
      <c r="Q5" s="12" t="s">
        <v>4</v>
      </c>
      <c r="R5" s="13" t="s">
        <v>5</v>
      </c>
      <c r="S5" s="13" t="s">
        <v>6</v>
      </c>
      <c r="T5" s="12" t="s">
        <v>4</v>
      </c>
      <c r="U5" s="13" t="s">
        <v>5</v>
      </c>
      <c r="V5" s="13" t="s">
        <v>6</v>
      </c>
      <c r="W5" s="12" t="s">
        <v>4</v>
      </c>
      <c r="X5" s="13" t="s">
        <v>5</v>
      </c>
      <c r="Y5" s="13" t="s">
        <v>6</v>
      </c>
      <c r="Z5" s="11"/>
    </row>
    <row r="6" spans="1:26" ht="9.75">
      <c r="A6" s="14" t="s">
        <v>7</v>
      </c>
      <c r="B6" s="12">
        <f>VLOOKUP(B4,'M-SSD'!$A$6:$Q$13,16)</f>
        <v>901</v>
      </c>
      <c r="C6" s="15" t="str">
        <f>VLOOKUP(B4,'M-SSD'!$A$6:$Q$13,3)&amp;" "&amp;VLOOKUP(B4,'M-SSD'!$A$6:$Q$13,4)</f>
        <v>大谷内　　陸 2</v>
      </c>
      <c r="D6" s="13" t="str">
        <f>VLOOKUP(B4,'M-SSD'!$A$6:$Q$13,5)</f>
        <v>石川･松 任 中</v>
      </c>
      <c r="E6" s="12">
        <f>VLOOKUP(E4,'M-SSD'!$A$6:$Q$13,16)</f>
        <v>833</v>
      </c>
      <c r="F6" s="15" t="str">
        <f>VLOOKUP(E4,'M-SSD'!$A$6:$Q$13,3)&amp;" "&amp;VLOOKUP(E4,'M-SSD'!$A$6:$Q$13,4)</f>
        <v>中河　　和也 2</v>
      </c>
      <c r="G6" s="13" t="str">
        <f>VLOOKUP(E4,'M-SSD'!$A$6:$Q$13,5)</f>
        <v>石川･金沢錦丘中</v>
      </c>
      <c r="H6" s="12">
        <f>VLOOKUP(H4,'M-SSD'!$A$6:$Q$13,16)</f>
        <v>820</v>
      </c>
      <c r="I6" s="15" t="str">
        <f>VLOOKUP(H4,'M-SSD'!$A$6:$Q$13,3)&amp;" "&amp;VLOOKUP(H4,'M-SSD'!$A$6:$Q$13,4)</f>
        <v>源田　健太郎 2</v>
      </c>
      <c r="J6" s="13" t="str">
        <f>VLOOKUP(H4,'M-SSD'!$A$6:$Q$13,5)</f>
        <v>石川･丸 内 中</v>
      </c>
      <c r="K6" s="12">
        <f>VLOOKUP(K4,'M-SSD'!$A$6:$Q$13,16)</f>
        <v>811</v>
      </c>
      <c r="L6" s="15" t="str">
        <f>VLOOKUP(K4,'M-SSD'!$A$6:$Q$13,3)&amp;" "&amp;VLOOKUP(K4,'M-SSD'!$A$6:$Q$13,4)</f>
        <v>長島　慎太郎 3</v>
      </c>
      <c r="M6" s="13" t="str">
        <f>VLOOKUP(K4,'M-SSD'!$A$6:$Q$13,5)</f>
        <v>石川･金沢錦丘中</v>
      </c>
      <c r="N6" s="12">
        <f>VLOOKUP(N4,'M-SSD'!$A$6:$Q$13,16)</f>
        <v>798</v>
      </c>
      <c r="O6" s="15" t="str">
        <f>VLOOKUP(N4,'M-SSD'!$A$6:$Q$13,3)&amp;" "&amp;VLOOKUP(N4,'M-SSD'!$A$6:$Q$13,4)</f>
        <v>北村　　拓也 2</v>
      </c>
      <c r="P6" s="13" t="str">
        <f>VLOOKUP(N4,'M-SSD'!$A$6:$Q$13,5)</f>
        <v>石川･芦 城 中</v>
      </c>
      <c r="Q6" s="12">
        <f>VLOOKUP(Q4,'M-SSD'!$A$6:$Q$13,16)</f>
        <v>685</v>
      </c>
      <c r="R6" s="15" t="str">
        <f>VLOOKUP(Q4,'M-SSD'!$A$6:$Q$13,3)&amp;" "&amp;VLOOKUP(Q4,'M-SSD'!$A$6:$Q$13,4)</f>
        <v>中谷　　圭太 2</v>
      </c>
      <c r="S6" s="13" t="str">
        <f>VLOOKUP(Q4,'M-SSD'!$A$6:$Q$13,5)</f>
        <v>石川･丸 内 中</v>
      </c>
      <c r="T6" s="12">
        <f>VLOOKUP(T4,'M-SSD'!$A$6:$Q$13,16)</f>
        <v>669</v>
      </c>
      <c r="U6" s="15" t="str">
        <f>VLOOKUP(T4,'M-SSD'!$A$6:$Q$13,3)&amp;" "&amp;VLOOKUP(T4,'M-SSD'!$A$6:$Q$13,4)</f>
        <v>江野　　大樹 2</v>
      </c>
      <c r="V6" s="13" t="str">
        <f>VLOOKUP(T4,'M-SSD'!$A$6:$Q$13,5)</f>
        <v>石川･金沢錦丘中</v>
      </c>
      <c r="W6" s="12">
        <f>VLOOKUP(W4,'M-SSD'!$A$6:$Q$13,16)</f>
        <v>664</v>
      </c>
      <c r="X6" s="15" t="str">
        <f>VLOOKUP(W4,'M-SSD'!$A$6:$Q$13,3)&amp;" "&amp;VLOOKUP(W4,'M-SSD'!$A$6:$Q$13,4)</f>
        <v>坂本　遼一郎 2</v>
      </c>
      <c r="Y6" s="13" t="str">
        <f>VLOOKUP(W4,'M-SSD'!$A$6:$Q$13,5)</f>
        <v>石川･松 任 中</v>
      </c>
      <c r="Z6" s="10"/>
    </row>
    <row r="7" spans="1:26" ht="9.75">
      <c r="A7" s="16" t="s">
        <v>8</v>
      </c>
      <c r="B7" s="17" t="str">
        <f>VLOOKUP(B4,'M-SSD'!$A$6:$Q$13,8)</f>
        <v>13"01</v>
      </c>
      <c r="C7" s="18">
        <f>VLOOKUP(B4,'M-SSD'!$A$6:$Q$13,9)</f>
        <v>-4.8</v>
      </c>
      <c r="D7" s="19"/>
      <c r="E7" s="17" t="str">
        <f>VLOOKUP(E4,'M-SSD'!$A$6:$Q$13,8)</f>
        <v>13"12</v>
      </c>
      <c r="F7" s="18">
        <f>VLOOKUP(E4,'M-SSD'!$A$6:$Q$13,9)</f>
        <v>-3.9</v>
      </c>
      <c r="G7" s="19"/>
      <c r="H7" s="17" t="str">
        <f>VLOOKUP(H4,'M-SSD'!$A$6:$Q$13,8)</f>
        <v>13"23</v>
      </c>
      <c r="I7" s="18">
        <f>VLOOKUP(H4,'M-SSD'!$A$6:$Q$13,9)</f>
        <v>-3.9</v>
      </c>
      <c r="J7" s="19"/>
      <c r="K7" s="17" t="str">
        <f>VLOOKUP(K4,'M-SSD'!$A$6:$Q$13,8)</f>
        <v>13"31</v>
      </c>
      <c r="L7" s="18">
        <f>VLOOKUP(K4,'M-SSD'!$A$6:$Q$13,9)</f>
        <v>-4.5</v>
      </c>
      <c r="M7" s="19"/>
      <c r="N7" s="17" t="str">
        <f>VLOOKUP(N4,'M-SSD'!$A$6:$Q$13,8)</f>
        <v>13"22</v>
      </c>
      <c r="O7" s="18">
        <f>VLOOKUP(N4,'M-SSD'!$A$6:$Q$13,9)</f>
        <v>-4.4</v>
      </c>
      <c r="P7" s="19"/>
      <c r="Q7" s="17" t="str">
        <f>VLOOKUP(Q4,'M-SSD'!$A$6:$Q$13,8)</f>
        <v>13"63</v>
      </c>
      <c r="R7" s="18">
        <f>VLOOKUP(Q4,'M-SSD'!$A$6:$Q$13,9)</f>
        <v>-3.9</v>
      </c>
      <c r="S7" s="19"/>
      <c r="T7" s="17" t="str">
        <f>VLOOKUP(T4,'M-SSD'!$A$6:$Q$13,8)</f>
        <v>13"28</v>
      </c>
      <c r="U7" s="18">
        <f>VLOOKUP(T4,'M-SSD'!$A$6:$Q$13,9)</f>
        <v>-4.5</v>
      </c>
      <c r="V7" s="19"/>
      <c r="W7" s="17" t="str">
        <f>VLOOKUP(W4,'M-SSD'!$A$6:$Q$13,8)</f>
        <v>13"51</v>
      </c>
      <c r="X7" s="18">
        <f>VLOOKUP(W4,'M-SSD'!$A$6:$Q$13,9)</f>
        <v>-4.5</v>
      </c>
      <c r="Y7" s="19"/>
      <c r="Z7" s="20"/>
    </row>
    <row r="8" spans="1:26" ht="9.75">
      <c r="A8" s="16" t="s">
        <v>9</v>
      </c>
      <c r="B8" s="17" t="str">
        <f>VLOOKUP(B4,'M-SSD'!$A$6:$Q$13,13)</f>
        <v>25"37</v>
      </c>
      <c r="C8" s="18">
        <f>VLOOKUP(B4,'M-SSD'!$A$6:$Q$13,14)</f>
        <v>4.2</v>
      </c>
      <c r="D8" s="19"/>
      <c r="E8" s="17" t="str">
        <f>VLOOKUP(E4,'M-SSD'!$A$6:$Q$13,13)</f>
        <v>25"83</v>
      </c>
      <c r="F8" s="18">
        <f>VLOOKUP(E4,'M-SSD'!$A$6:$Q$13,14)</f>
        <v>4.2</v>
      </c>
      <c r="G8" s="19"/>
      <c r="H8" s="17" t="str">
        <f>VLOOKUP(H4,'M-SSD'!$A$6:$Q$13,13)</f>
        <v>25"75</v>
      </c>
      <c r="I8" s="18">
        <f>VLOOKUP(H4,'M-SSD'!$A$6:$Q$13,14)</f>
        <v>4.2</v>
      </c>
      <c r="J8" s="19"/>
      <c r="K8" s="17" t="str">
        <f>VLOOKUP(K4,'M-SSD'!$A$6:$Q$13,13)</f>
        <v>25"69</v>
      </c>
      <c r="L8" s="18">
        <f>VLOOKUP(K4,'M-SSD'!$A$6:$Q$13,14)</f>
        <v>4.5</v>
      </c>
      <c r="M8" s="19"/>
      <c r="N8" s="17" t="str">
        <f>VLOOKUP(N4,'M-SSD'!$A$6:$Q$13,13)</f>
        <v>25"99</v>
      </c>
      <c r="O8" s="18">
        <f>VLOOKUP(N4,'M-SSD'!$A$6:$Q$13,14)</f>
        <v>3.5</v>
      </c>
      <c r="P8" s="19"/>
      <c r="Q8" s="17" t="str">
        <f>VLOOKUP(Q4,'M-SSD'!$A$6:$Q$13,13)</f>
        <v>26"43</v>
      </c>
      <c r="R8" s="18">
        <f>VLOOKUP(Q4,'M-SSD'!$A$6:$Q$13,14)</f>
        <v>4.5</v>
      </c>
      <c r="S8" s="19"/>
      <c r="T8" s="17" t="str">
        <f>VLOOKUP(T4,'M-SSD'!$A$6:$Q$13,13)</f>
        <v>27"31</v>
      </c>
      <c r="U8" s="18">
        <f>VLOOKUP(T4,'M-SSD'!$A$6:$Q$13,14)</f>
        <v>5.8</v>
      </c>
      <c r="V8" s="19"/>
      <c r="W8" s="17" t="str">
        <f>VLOOKUP(W4,'M-SSD'!$A$6:$Q$13,13)</f>
        <v>26"89</v>
      </c>
      <c r="X8" s="18">
        <f>VLOOKUP(W4,'M-SSD'!$A$6:$Q$13,14)</f>
        <v>5.8</v>
      </c>
      <c r="Y8" s="19"/>
      <c r="Z8" s="20"/>
    </row>
    <row r="9" spans="1:26" ht="9.75">
      <c r="A9" s="14" t="s">
        <v>10</v>
      </c>
      <c r="B9" s="12">
        <f>VLOOKUP(B4,'M-ST'!$A$6:$U$13,20)</f>
        <v>2472</v>
      </c>
      <c r="C9" s="15" t="str">
        <f>VLOOKUP(B4,'M-ST'!$A$6:$U$13,3)&amp;" "&amp;VLOOKUP(B4,'M-ST'!$A$6:$U$13,4)</f>
        <v>手塚　　翔太 3</v>
      </c>
      <c r="D9" s="13" t="str">
        <f>VLOOKUP(B4,'M-ST'!$A$6:$U$13,5)</f>
        <v>石川･金沢星稜大</v>
      </c>
      <c r="E9" s="12">
        <f>VLOOKUP(E4,'M-ST'!$A$6:$U$13,20)</f>
        <v>2466</v>
      </c>
      <c r="F9" s="15" t="str">
        <f>VLOOKUP(E4,'M-ST'!$A$6:$U$13,3)&amp;" "&amp;VLOOKUP(E4,'M-ST'!$A$6:$U$13,4)</f>
        <v>栃折　京太郎 3</v>
      </c>
      <c r="G9" s="13" t="str">
        <f>VLOOKUP(E4,'M-ST'!$A$6:$U$13,5)</f>
        <v>富山･富 山 大</v>
      </c>
      <c r="H9" s="12">
        <f>VLOOKUP(H4,'M-ST'!$A$6:$U$13,20)</f>
        <v>2414</v>
      </c>
      <c r="I9" s="15" t="str">
        <f>VLOOKUP(H4,'M-ST'!$A$6:$U$13,3)&amp;" "&amp;VLOOKUP(H4,'M-ST'!$A$6:$U$13,4)</f>
        <v>川崎　　彰悟 2</v>
      </c>
      <c r="J9" s="13" t="str">
        <f>VLOOKUP(H4,'M-ST'!$A$6:$U$13,5)</f>
        <v>石川･金沢星稜大</v>
      </c>
      <c r="K9" s="12">
        <f>VLOOKUP(K4,'M-ST'!$A$6:$U$13,20)</f>
        <v>2372</v>
      </c>
      <c r="L9" s="15" t="str">
        <f>VLOOKUP(K4,'M-ST'!$A$6:$U$13,3)&amp;" "&amp;VLOOKUP(K4,'M-ST'!$A$6:$U$13,4)</f>
        <v>伊藤　　淳貴 2</v>
      </c>
      <c r="M9" s="13" t="str">
        <f>VLOOKUP(K4,'M-ST'!$A$6:$U$13,5)</f>
        <v>石川･金沢星稜大</v>
      </c>
      <c r="N9" s="12">
        <f>VLOOKUP(N4,'M-ST'!$A$6:$U$13,20)</f>
        <v>2270</v>
      </c>
      <c r="O9" s="15" t="str">
        <f>VLOOKUP(N4,'M-ST'!$A$6:$U$13,3)&amp;" "&amp;VLOOKUP(N4,'M-ST'!$A$6:$U$13,4)</f>
        <v>中山　　雄介 2</v>
      </c>
      <c r="P9" s="13" t="str">
        <f>VLOOKUP(N4,'M-ST'!$A$6:$U$13,5)</f>
        <v>石川･大聖寺高</v>
      </c>
      <c r="Q9" s="12">
        <f>VLOOKUP(Q4,'M-ST'!$A$6:$U$13,20)</f>
        <v>2263</v>
      </c>
      <c r="R9" s="15" t="str">
        <f>VLOOKUP(Q4,'M-ST'!$A$6:$U$13,3)&amp;" "&amp;VLOOKUP(Q4,'M-ST'!$A$6:$U$13,4)</f>
        <v>谷口　　絋太 2</v>
      </c>
      <c r="S9" s="13" t="str">
        <f>VLOOKUP(Q4,'M-ST'!$A$6:$U$13,5)</f>
        <v>石川･金沢星稜大</v>
      </c>
      <c r="T9" s="12">
        <f>VLOOKUP(T4,'M-ST'!$A$6:$U$13,20)</f>
        <v>2164</v>
      </c>
      <c r="U9" s="15" t="str">
        <f>VLOOKUP(T4,'M-ST'!$A$6:$U$13,3)&amp;" "&amp;VLOOKUP(T4,'M-ST'!$A$6:$U$13,4)</f>
        <v>林　　　和輝 2</v>
      </c>
      <c r="V9" s="13" t="str">
        <f>VLOOKUP(T4,'M-ST'!$A$6:$U$13,5)</f>
        <v>石川･金沢星稜大</v>
      </c>
      <c r="W9" s="12">
        <f>VLOOKUP(W4,'M-ST'!$A$6:$U$13,20)</f>
        <v>2156</v>
      </c>
      <c r="X9" s="15" t="str">
        <f>VLOOKUP(W4,'M-ST'!$A$6:$U$13,3)&amp;" "&amp;VLOOKUP(W4,'M-ST'!$A$6:$U$13,4)</f>
        <v>杉本　　健太 1</v>
      </c>
      <c r="Y9" s="13" t="str">
        <f>VLOOKUP(W4,'M-ST'!$A$6:$U$13,5)</f>
        <v>石川･小松工高</v>
      </c>
      <c r="Z9" s="10"/>
    </row>
    <row r="10" spans="1:26" ht="9.75">
      <c r="A10" s="16" t="s">
        <v>8</v>
      </c>
      <c r="B10" s="17" t="str">
        <f>VLOOKUP(B4,'M-ST'!$A$6:$U$13,8)</f>
        <v>11"46</v>
      </c>
      <c r="C10" s="18">
        <f>VLOOKUP(B4,'M-ST'!$A$6:$U$13,9)</f>
        <v>-2.2</v>
      </c>
      <c r="D10" s="19"/>
      <c r="E10" s="17" t="str">
        <f>VLOOKUP(E4,'M-ST'!$A$6:$U$13,8)</f>
        <v>11"37</v>
      </c>
      <c r="F10" s="18">
        <f>VLOOKUP(E4,'M-ST'!$A$6:$U$13,9)</f>
        <v>-2.6</v>
      </c>
      <c r="G10" s="19"/>
      <c r="H10" s="17" t="str">
        <f>VLOOKUP(H4,'M-ST'!$A$6:$U$13,8)</f>
        <v>11"22</v>
      </c>
      <c r="I10" s="18">
        <f>VLOOKUP(H4,'M-ST'!$A$6:$U$13,9)</f>
        <v>-2.1</v>
      </c>
      <c r="J10" s="19"/>
      <c r="K10" s="17" t="str">
        <f>VLOOKUP(K4,'M-ST'!$A$6:$U$13,8)</f>
        <v>11"59</v>
      </c>
      <c r="L10" s="18">
        <f>VLOOKUP(K4,'M-ST'!$A$6:$U$13,9)</f>
        <v>-2.6</v>
      </c>
      <c r="M10" s="19"/>
      <c r="N10" s="17" t="str">
        <f>VLOOKUP(N4,'M-ST'!$A$6:$U$13,8)</f>
        <v>11"86</v>
      </c>
      <c r="O10" s="18">
        <f>VLOOKUP(N4,'M-ST'!$A$6:$U$13,9)</f>
        <v>-1</v>
      </c>
      <c r="P10" s="19"/>
      <c r="Q10" s="17" t="str">
        <f>VLOOKUP(Q4,'M-ST'!$A$6:$U$13,8)</f>
        <v>11"84</v>
      </c>
      <c r="R10" s="18">
        <f>VLOOKUP(Q4,'M-ST'!$A$6:$U$13,9)</f>
        <v>-2.1</v>
      </c>
      <c r="S10" s="19"/>
      <c r="T10" s="17" t="str">
        <f>VLOOKUP(T4,'M-ST'!$A$6:$U$13,8)</f>
        <v>11"76</v>
      </c>
      <c r="U10" s="18">
        <f>VLOOKUP(T4,'M-ST'!$A$6:$U$13,9)</f>
        <v>-1.5</v>
      </c>
      <c r="V10" s="19"/>
      <c r="W10" s="17" t="str">
        <f>VLOOKUP(W4,'M-ST'!$A$6:$U$13,8)</f>
        <v>11"73</v>
      </c>
      <c r="X10" s="18">
        <f>VLOOKUP(W4,'M-ST'!$A$6:$U$13,9)</f>
        <v>-1.7</v>
      </c>
      <c r="Y10" s="19"/>
      <c r="Z10" s="20"/>
    </row>
    <row r="11" spans="1:26" ht="9.75">
      <c r="A11" s="16" t="s">
        <v>9</v>
      </c>
      <c r="B11" s="17" t="str">
        <f>VLOOKUP(B4,'M-ST'!$A$6:$U$13,13)</f>
        <v>22"67</v>
      </c>
      <c r="C11" s="18">
        <f>VLOOKUP(B4,'M-ST'!$A$6:$U$13,14)</f>
        <v>2.4</v>
      </c>
      <c r="D11" s="19"/>
      <c r="E11" s="17" t="str">
        <f>VLOOKUP(E4,'M-ST'!$A$6:$U$13,13)</f>
        <v>22"69</v>
      </c>
      <c r="F11" s="18">
        <f>VLOOKUP(E4,'M-ST'!$A$6:$U$13,14)</f>
        <v>2.8000000000000003</v>
      </c>
      <c r="G11" s="19"/>
      <c r="H11" s="17" t="str">
        <f>VLOOKUP(H4,'M-ST'!$A$6:$U$13,13)</f>
        <v>22"26</v>
      </c>
      <c r="I11" s="18">
        <f>VLOOKUP(H4,'M-ST'!$A$6:$U$13,14)</f>
        <v>2.4</v>
      </c>
      <c r="J11" s="19"/>
      <c r="K11" s="17" t="str">
        <f>VLOOKUP(K4,'M-ST'!$A$6:$U$13,13)</f>
        <v>22"85</v>
      </c>
      <c r="L11" s="18">
        <f>VLOOKUP(K4,'M-ST'!$A$6:$U$13,14)</f>
        <v>2.8000000000000003</v>
      </c>
      <c r="M11" s="19"/>
      <c r="N11" s="17" t="str">
        <f>VLOOKUP(N4,'M-ST'!$A$6:$U$13,13)</f>
        <v>23"33</v>
      </c>
      <c r="O11" s="18">
        <f>VLOOKUP(N4,'M-ST'!$A$6:$U$13,14)</f>
        <v>3</v>
      </c>
      <c r="P11" s="19"/>
      <c r="Q11" s="17" t="str">
        <f>VLOOKUP(Q4,'M-ST'!$A$6:$U$13,13)</f>
        <v>22"82</v>
      </c>
      <c r="R11" s="18">
        <f>VLOOKUP(Q4,'M-ST'!$A$6:$U$13,14)</f>
        <v>4.2</v>
      </c>
      <c r="S11" s="19"/>
      <c r="T11" s="17" t="str">
        <f>VLOOKUP(T4,'M-ST'!$A$6:$U$13,13)</f>
        <v>23"15</v>
      </c>
      <c r="U11" s="18">
        <f>VLOOKUP(T4,'M-ST'!$A$6:$U$13,14)</f>
        <v>1.2</v>
      </c>
      <c r="V11" s="19"/>
      <c r="W11" s="17" t="str">
        <f>VLOOKUP(W4,'M-ST'!$A$6:$U$13,13)</f>
        <v>23"14</v>
      </c>
      <c r="X11" s="18">
        <f>VLOOKUP(W4,'M-ST'!$A$6:$U$13,14)</f>
        <v>3.2</v>
      </c>
      <c r="Y11" s="19"/>
      <c r="Z11" s="20"/>
    </row>
    <row r="12" spans="1:26" ht="9.75">
      <c r="A12" s="21" t="s">
        <v>11</v>
      </c>
      <c r="B12" s="11" t="str">
        <f>VLOOKUP(B4,'M-ST'!$A$6:$U$13,18)</f>
        <v>50"00</v>
      </c>
      <c r="C12" s="22"/>
      <c r="D12" s="23"/>
      <c r="E12" s="11" t="str">
        <f>VLOOKUP(E4,'M-ST'!$A$6:$U$13,18)</f>
        <v>50"56</v>
      </c>
      <c r="F12" s="22"/>
      <c r="G12" s="23"/>
      <c r="H12" s="11" t="str">
        <f>VLOOKUP(H4,'M-ST'!$A$6:$U$13,18)</f>
        <v>53"47</v>
      </c>
      <c r="I12" s="22"/>
      <c r="J12" s="23"/>
      <c r="K12" s="11" t="str">
        <f>VLOOKUP(K4,'M-ST'!$A$6:$U$13,18)</f>
        <v>50"74</v>
      </c>
      <c r="L12" s="22"/>
      <c r="M12" s="23"/>
      <c r="N12" s="11" t="str">
        <f>VLOOKUP(N4,'M-ST'!$A$6:$U$13,18)</f>
        <v>50"16</v>
      </c>
      <c r="O12" s="22"/>
      <c r="P12" s="23"/>
      <c r="Q12" s="11" t="str">
        <f>VLOOKUP(Q4,'M-ST'!$A$6:$U$13,18)</f>
        <v>51"59</v>
      </c>
      <c r="R12" s="22"/>
      <c r="S12" s="23"/>
      <c r="T12" s="11" t="str">
        <f>VLOOKUP(T4,'M-ST'!$A$6:$U$13,18)</f>
        <v>53"12</v>
      </c>
      <c r="U12" s="22"/>
      <c r="V12" s="23"/>
      <c r="W12" s="11" t="str">
        <f>VLOOKUP(W4,'M-ST'!$A$6:$U$13,18)</f>
        <v>53"47</v>
      </c>
      <c r="X12" s="22"/>
      <c r="Y12" s="23"/>
      <c r="Z12" s="10"/>
    </row>
    <row r="13" spans="1:26" ht="9.75">
      <c r="A13" s="14" t="s">
        <v>12</v>
      </c>
      <c r="B13" s="12">
        <f>VLOOKUP(B4,'M-MDD'!$A$6:$P$13,14)</f>
        <v>1341</v>
      </c>
      <c r="C13" s="15" t="str">
        <f>VLOOKUP(B4,'M-MDD'!$A$6:$P$13,3)&amp;" "&amp;VLOOKUP(B4,'M-MDD'!$A$6:$P$13,4)</f>
        <v>菅本　　悦也 2</v>
      </c>
      <c r="D13" s="13" t="str">
        <f>VLOOKUP(B4,'M-MDD'!$A$6:$P$13,5)</f>
        <v>石川･遊学館高</v>
      </c>
      <c r="E13" s="12">
        <f>VLOOKUP(E4,'M-MDD'!$A$6:$P$13,14)</f>
        <v>1271</v>
      </c>
      <c r="F13" s="15" t="str">
        <f>VLOOKUP(E4,'M-MDD'!$A$6:$P$13,3)&amp;" "&amp;VLOOKUP(E4,'M-MDD'!$A$6:$P$13,4)</f>
        <v>宮本　　翔平 2</v>
      </c>
      <c r="G13" s="13" t="str">
        <f>VLOOKUP(E4,'M-MDD'!$A$6:$P$13,5)</f>
        <v>新潟･新 潟 大</v>
      </c>
      <c r="H13" s="12">
        <f>VLOOKUP(H4,'M-MDD'!$A$6:$P$13,14)</f>
        <v>1252</v>
      </c>
      <c r="I13" s="15" t="str">
        <f>VLOOKUP(H4,'M-MDD'!$A$6:$P$13,3)&amp;" "&amp;VLOOKUP(H4,'M-MDD'!$A$6:$P$13,4)</f>
        <v>川上　　貴史 2</v>
      </c>
      <c r="J13" s="13" t="str">
        <f>VLOOKUP(H4,'M-MDD'!$A$6:$P$13,5)</f>
        <v>富山･富 山 大</v>
      </c>
      <c r="K13" s="12">
        <f>VLOOKUP(K4,'M-MDD'!$A$6:$P$13,14)</f>
        <v>1166</v>
      </c>
      <c r="L13" s="15" t="str">
        <f>VLOOKUP(K4,'M-MDD'!$A$6:$P$13,3)&amp;" "&amp;VLOOKUP(K4,'M-MDD'!$A$6:$P$13,4)</f>
        <v>中場　　大輔 2</v>
      </c>
      <c r="M13" s="13" t="str">
        <f>VLOOKUP(K4,'M-MDD'!$A$6:$P$13,5)</f>
        <v>福井･金 津 高</v>
      </c>
      <c r="N13" s="12">
        <f>VLOOKUP(N4,'M-MDD'!$A$6:$P$13,14)</f>
        <v>1164</v>
      </c>
      <c r="O13" s="15" t="str">
        <f>VLOOKUP(N4,'M-MDD'!$A$6:$P$13,3)&amp;" "&amp;VLOOKUP(N4,'M-MDD'!$A$6:$P$13,4)</f>
        <v>屶網　　永貴 3</v>
      </c>
      <c r="P13" s="13" t="str">
        <f>VLOOKUP(N4,'M-MDD'!$A$6:$P$13,5)</f>
        <v>石川･石川高専</v>
      </c>
      <c r="Q13" s="12">
        <f>VLOOKUP(Q4,'M-MDD'!$A$6:$P$13,14)</f>
        <v>1160</v>
      </c>
      <c r="R13" s="15" t="str">
        <f>VLOOKUP(Q4,'M-MDD'!$A$6:$P$13,3)&amp;" "&amp;VLOOKUP(Q4,'M-MDD'!$A$6:$P$13,4)</f>
        <v>田井　　翔太 1</v>
      </c>
      <c r="S13" s="13" t="str">
        <f>VLOOKUP(Q4,'M-MDD'!$A$6:$P$13,5)</f>
        <v>石川･大聖寺高</v>
      </c>
      <c r="T13" s="12">
        <f>VLOOKUP(T4,'M-MDD'!$A$6:$P$13,14)</f>
        <v>1095</v>
      </c>
      <c r="U13" s="15" t="str">
        <f>VLOOKUP(T4,'M-MDD'!$A$6:$P$13,3)&amp;" "&amp;VLOOKUP(T4,'M-MDD'!$A$6:$P$13,4)</f>
        <v>太田　　龍哉 2</v>
      </c>
      <c r="V13" s="13" t="str">
        <f>VLOOKUP(T4,'M-MDD'!$A$6:$P$13,5)</f>
        <v>石川･遊学館高</v>
      </c>
      <c r="W13" s="12">
        <f>VLOOKUP(W4,'M-MDD'!$A$6:$P$13,14)</f>
        <v>1081</v>
      </c>
      <c r="X13" s="15" t="str">
        <f>VLOOKUP(W4,'M-MDD'!$A$6:$P$13,3)&amp;" "&amp;VLOOKUP(W4,'M-MDD'!$A$6:$P$13,4)</f>
        <v>南　　　吏玖 3</v>
      </c>
      <c r="Y13" s="13" t="str">
        <f>VLOOKUP(W4,'M-MDD'!$A$6:$P$13,5)</f>
        <v>石川･南 部 中</v>
      </c>
      <c r="Z13" s="10"/>
    </row>
    <row r="14" spans="1:26" ht="9.75">
      <c r="A14" s="21" t="s">
        <v>13</v>
      </c>
      <c r="B14" s="11" t="str">
        <f>VLOOKUP(B4,'M-MDD'!$A$6:$P$13,8)</f>
        <v>2'03"06</v>
      </c>
      <c r="C14" s="22"/>
      <c r="D14" s="23"/>
      <c r="E14" s="11" t="str">
        <f>VLOOKUP(E4,'M-MDD'!$A$6:$P$13,8)</f>
        <v>2'02"36</v>
      </c>
      <c r="F14" s="22"/>
      <c r="G14" s="23"/>
      <c r="H14" s="11" t="str">
        <f>VLOOKUP(H4,'M-MDD'!$A$6:$P$13,8)</f>
        <v>2'04"56</v>
      </c>
      <c r="I14" s="22"/>
      <c r="J14" s="23"/>
      <c r="K14" s="11" t="str">
        <f>VLOOKUP(K4,'M-MDD'!$A$6:$P$13,8)</f>
        <v>2'08"27</v>
      </c>
      <c r="L14" s="22"/>
      <c r="M14" s="23"/>
      <c r="N14" s="11" t="str">
        <f>VLOOKUP(N4,'M-MDD'!$A$6:$P$13,8)</f>
        <v>2'05"78</v>
      </c>
      <c r="O14" s="22"/>
      <c r="P14" s="23"/>
      <c r="Q14" s="11" t="str">
        <f>VLOOKUP(Q4,'M-MDD'!$A$6:$P$13,8)</f>
        <v>2'09"25</v>
      </c>
      <c r="R14" s="22"/>
      <c r="S14" s="23"/>
      <c r="T14" s="11" t="str">
        <f>VLOOKUP(T4,'M-MDD'!$A$6:$P$13,8)</f>
        <v>2'05"97</v>
      </c>
      <c r="U14" s="22"/>
      <c r="V14" s="23"/>
      <c r="W14" s="11" t="str">
        <f>VLOOKUP(W4,'M-MDD'!$A$6:$P$13,8)</f>
        <v>2'10"56</v>
      </c>
      <c r="X14" s="22"/>
      <c r="Y14" s="23"/>
      <c r="Z14" s="10"/>
    </row>
    <row r="15" spans="1:26" ht="9.75">
      <c r="A15" s="21" t="s">
        <v>14</v>
      </c>
      <c r="B15" s="11" t="str">
        <f>VLOOKUP(B4,'M-MDD'!$A$6:$P$13,12)</f>
        <v>4'19"11</v>
      </c>
      <c r="C15" s="22"/>
      <c r="D15" s="23"/>
      <c r="E15" s="11" t="str">
        <f>VLOOKUP(E4,'M-MDD'!$A$6:$P$13,12)</f>
        <v>4'27"75</v>
      </c>
      <c r="F15" s="22"/>
      <c r="G15" s="23"/>
      <c r="H15" s="11" t="str">
        <f>VLOOKUP(H4,'M-MDD'!$A$6:$P$13,12)</f>
        <v>4'24"55</v>
      </c>
      <c r="I15" s="22"/>
      <c r="J15" s="23"/>
      <c r="K15" s="11" t="str">
        <f>VLOOKUP(K4,'M-MDD'!$A$6:$P$13,12)</f>
        <v>4'25"20</v>
      </c>
      <c r="L15" s="22"/>
      <c r="M15" s="23"/>
      <c r="N15" s="11" t="str">
        <f>VLOOKUP(N4,'M-MDD'!$A$6:$P$13,12)</f>
        <v>4'30"94</v>
      </c>
      <c r="O15" s="22"/>
      <c r="P15" s="23"/>
      <c r="Q15" s="11" t="str">
        <f>VLOOKUP(Q4,'M-MDD'!$A$6:$P$13,12)</f>
        <v>4'23"65</v>
      </c>
      <c r="R15" s="22"/>
      <c r="S15" s="23"/>
      <c r="T15" s="11" t="str">
        <f>VLOOKUP(T4,'M-MDD'!$A$6:$P$13,12)</f>
        <v>4'38"20</v>
      </c>
      <c r="U15" s="22"/>
      <c r="V15" s="23"/>
      <c r="W15" s="11" t="str">
        <f>VLOOKUP(W4,'M-MDD'!$A$6:$P$13,12)</f>
        <v>4'29"14</v>
      </c>
      <c r="X15" s="22"/>
      <c r="Y15" s="23"/>
      <c r="Z15" s="10"/>
    </row>
    <row r="16" spans="1:26" ht="9.75">
      <c r="A16" s="14" t="s">
        <v>15</v>
      </c>
      <c r="B16" s="12">
        <f>VLOOKUP(B4,'M-HD'!$A$6:$Q$13,15)</f>
        <v>1569</v>
      </c>
      <c r="C16" s="15" t="str">
        <f>VLOOKUP(B4,'M-HD'!$A$6:$Q$13,3)&amp;" "&amp;VLOOKUP(B4,'M-HD'!$A$6:$Q$13,4)</f>
        <v>中里　　　陸 1</v>
      </c>
      <c r="D16" s="13" t="str">
        <f>VLOOKUP(B4,'M-HD'!$A$6:$Q$13,5)</f>
        <v>石川･金沢星稜大</v>
      </c>
      <c r="E16" s="12">
        <f>VLOOKUP(E4,'M-HD'!$A$6:$Q$13,15)</f>
        <v>1326</v>
      </c>
      <c r="F16" s="15" t="str">
        <f>VLOOKUP(E4,'M-HD'!$A$6:$Q$13,3)&amp;" "&amp;VLOOKUP(E4,'M-HD'!$A$6:$Q$13,4)</f>
        <v>宮越　　裕太 2</v>
      </c>
      <c r="G16" s="13" t="str">
        <f>VLOOKUP(E4,'M-HD'!$A$6:$Q$13,5)</f>
        <v>石川･大聖寺高</v>
      </c>
      <c r="H16" s="12">
        <f>VLOOKUP(H4,'M-HD'!$A$6:$Q$13,15)</f>
        <v>937</v>
      </c>
      <c r="I16" s="15" t="str">
        <f>VLOOKUP(H4,'M-HD'!$A$6:$Q$13,3)&amp;" "&amp;VLOOKUP(H4,'M-HD'!$A$6:$Q$13,4)</f>
        <v>前野　　鉄男 1</v>
      </c>
      <c r="J16" s="13" t="str">
        <f>VLOOKUP(H4,'M-HD'!$A$6:$Q$13,5)</f>
        <v>石川･石川高専</v>
      </c>
      <c r="K16" s="12">
        <f>VLOOKUP(K4,'M-HD'!$A$6:$Q$13,15)</f>
        <v>831</v>
      </c>
      <c r="L16" s="15" t="str">
        <f>VLOOKUP(K4,'M-HD'!$A$6:$Q$13,3)&amp;" "&amp;VLOOKUP(K4,'M-HD'!$A$6:$Q$13,4)</f>
        <v>福島　　　諒 1</v>
      </c>
      <c r="M16" s="13" t="str">
        <f>VLOOKUP(K4,'M-HD'!$A$6:$Q$13,5)</f>
        <v>石川･小 松 高</v>
      </c>
      <c r="N16" s="12">
        <f>VLOOKUP(N4,'M-HD'!$A$6:$Q$13,15)</f>
        <v>703</v>
      </c>
      <c r="O16" s="15" t="str">
        <f>VLOOKUP(N4,'M-HD'!$A$6:$Q$13,3)&amp;" "&amp;VLOOKUP(N4,'M-HD'!$A$6:$Q$13,4)</f>
        <v>吉田　　貴宣 2</v>
      </c>
      <c r="P16" s="13" t="str">
        <f>VLOOKUP(N4,'M-HD'!$A$6:$Q$13,5)</f>
        <v>福井･金 津 高</v>
      </c>
      <c r="Q16" s="12">
        <f>VLOOKUP(Q4,'M-HD'!$A$6:$Q$13,15)</f>
        <v>357</v>
      </c>
      <c r="R16" s="15" t="str">
        <f>VLOOKUP(Q4,'M-HD'!$A$6:$Q$13,3)&amp;" "&amp;VLOOKUP(Q4,'M-HD'!$A$6:$Q$13,4)</f>
        <v>長浦　　武史 1</v>
      </c>
      <c r="S16" s="13" t="str">
        <f>VLOOKUP(Q4,'M-HD'!$A$6:$Q$13,5)</f>
        <v>福井･大 野 高</v>
      </c>
      <c r="T16" s="12"/>
      <c r="U16" s="15"/>
      <c r="V16" s="13"/>
      <c r="W16" s="12"/>
      <c r="X16" s="15"/>
      <c r="Y16" s="13"/>
      <c r="Z16" s="10"/>
    </row>
    <row r="17" spans="1:26" ht="9.75">
      <c r="A17" s="16" t="s">
        <v>16</v>
      </c>
      <c r="B17" s="17" t="str">
        <f>VLOOKUP(B4,'M-HD'!$A$6:$Q$13,8)</f>
        <v>15"83</v>
      </c>
      <c r="C17" s="18">
        <f>VLOOKUP(B4,'M-HD'!$A$6:$Q$13,9)</f>
        <v>2.1</v>
      </c>
      <c r="D17" s="19"/>
      <c r="E17" s="17" t="str">
        <f>VLOOKUP(E4,'M-HD'!$A$6:$Q$13,8)</f>
        <v>16"80</v>
      </c>
      <c r="F17" s="18">
        <f>VLOOKUP(E4,'M-HD'!$A$6:$Q$13,9)</f>
        <v>4.7</v>
      </c>
      <c r="G17" s="19"/>
      <c r="H17" s="17" t="str">
        <f>VLOOKUP(H4,'M-HD'!$A$6:$Q$13,8)</f>
        <v>18"90</v>
      </c>
      <c r="I17" s="18">
        <f>VLOOKUP(H4,'M-HD'!$A$6:$Q$13,9)</f>
        <v>2.1</v>
      </c>
      <c r="J17" s="19"/>
      <c r="K17" s="17" t="str">
        <f>VLOOKUP(K4,'M-HD'!$A$6:$Q$13,8)</f>
        <v>18"52</v>
      </c>
      <c r="L17" s="18">
        <f>VLOOKUP(K4,'M-HD'!$A$6:$Q$13,9)</f>
        <v>4.7</v>
      </c>
      <c r="M17" s="19"/>
      <c r="N17" s="17" t="str">
        <f>VLOOKUP(N4,'M-HD'!$A$6:$Q$13,8)</f>
        <v>19"70</v>
      </c>
      <c r="O17" s="18">
        <f>VLOOKUP(N4,'M-HD'!$A$6:$Q$13,9)</f>
        <v>2.1</v>
      </c>
      <c r="P17" s="19"/>
      <c r="Q17" s="17" t="str">
        <f>VLOOKUP(Q4,'M-HD'!$A$6:$Q$13,8)</f>
        <v>29"62</v>
      </c>
      <c r="R17" s="18">
        <f>VLOOKUP(Q4,'M-HD'!$A$6:$Q$13,9)</f>
        <v>4.7</v>
      </c>
      <c r="S17" s="19"/>
      <c r="T17" s="17"/>
      <c r="U17" s="18"/>
      <c r="V17" s="19"/>
      <c r="W17" s="17"/>
      <c r="X17" s="18"/>
      <c r="Y17" s="19"/>
      <c r="Z17" s="20"/>
    </row>
    <row r="18" spans="1:26" ht="9.75">
      <c r="A18" s="21" t="s">
        <v>17</v>
      </c>
      <c r="B18" s="11" t="str">
        <f>VLOOKUP(B4,'M-HD'!$A$6:$Q$13,13)</f>
        <v>57"29</v>
      </c>
      <c r="C18" s="22"/>
      <c r="D18" s="23"/>
      <c r="E18" s="11" t="str">
        <f>VLOOKUP(E4,'M-HD'!$A$6:$Q$13,13)</f>
        <v>59"95</v>
      </c>
      <c r="F18" s="22"/>
      <c r="G18" s="23"/>
      <c r="H18" s="11" t="str">
        <f>VLOOKUP(H4,'M-HD'!$A$6:$Q$13,13)</f>
        <v>1'05"72</v>
      </c>
      <c r="I18" s="22"/>
      <c r="J18" s="23"/>
      <c r="K18" s="11" t="str">
        <f>VLOOKUP(K4,'M-HD'!$A$6:$Q$13,13)</f>
        <v>1'08"38</v>
      </c>
      <c r="L18" s="22"/>
      <c r="M18" s="23"/>
      <c r="N18" s="11" t="str">
        <f>VLOOKUP(N4,'M-HD'!$A$6:$Q$13,13)</f>
        <v>1'08"64</v>
      </c>
      <c r="O18" s="22"/>
      <c r="P18" s="23"/>
      <c r="Q18" s="11" t="str">
        <f>VLOOKUP(Q4,'M-HD'!$A$6:$Q$13,13)</f>
        <v>1'10"50</v>
      </c>
      <c r="R18" s="22"/>
      <c r="S18" s="23"/>
      <c r="T18" s="17"/>
      <c r="U18" s="22"/>
      <c r="V18" s="23"/>
      <c r="W18" s="11"/>
      <c r="X18" s="22"/>
      <c r="Y18" s="23"/>
      <c r="Z18" s="10"/>
    </row>
    <row r="19" spans="1:26" ht="9.75">
      <c r="A19" s="14" t="s">
        <v>18</v>
      </c>
      <c r="B19" s="12">
        <f>VLOOKUP(B4,'M-JD'!$A$6:$Q$13,15)</f>
        <v>1054</v>
      </c>
      <c r="C19" s="15" t="str">
        <f>VLOOKUP(B4,'M-JD'!$A$6:$Q$13,3)&amp;" "&amp;VLOOKUP(B4,'M-JD'!$A$6:$Q$13,4)</f>
        <v>園　　　頼知 2</v>
      </c>
      <c r="D19" s="13" t="str">
        <f>VLOOKUP(B4,'M-JD'!$A$6:$Q$13,5)</f>
        <v>石川･南 部 中</v>
      </c>
      <c r="E19" s="12">
        <f>VLOOKUP(E4,'M-JD'!$A$6:$Q$13,15)</f>
        <v>998</v>
      </c>
      <c r="F19" s="15" t="str">
        <f>VLOOKUP(E4,'M-JD'!$A$6:$Q$13,3)&amp;" "&amp;VLOOKUP(E4,'M-JD'!$A$6:$Q$13,4)</f>
        <v>紙谷　　空良 2</v>
      </c>
      <c r="G19" s="13" t="s">
        <v>19</v>
      </c>
      <c r="H19" s="12">
        <f>VLOOKUP(H4,'M-JD'!$A$6:$Q$13,15)</f>
        <v>694</v>
      </c>
      <c r="I19" s="15" t="str">
        <f>VLOOKUP(H4,'M-JD'!$A$6:$Q$13,3)&amp;" "&amp;VLOOKUP(H4,'M-JD'!$A$6:$Q$13,4)</f>
        <v>金子　　真生 1</v>
      </c>
      <c r="J19" s="13" t="str">
        <f>VLOOKUP(H4,'M-JD'!$A$6:$Q$13,5)</f>
        <v>石川･板 津 中</v>
      </c>
      <c r="K19" s="12"/>
      <c r="L19" s="15"/>
      <c r="M19" s="13"/>
      <c r="N19" s="12"/>
      <c r="O19" s="15"/>
      <c r="P19" s="13"/>
      <c r="Q19" s="12"/>
      <c r="R19" s="15"/>
      <c r="S19" s="13"/>
      <c r="T19" s="12"/>
      <c r="U19" s="15"/>
      <c r="V19" s="13"/>
      <c r="W19" s="12"/>
      <c r="X19" s="15"/>
      <c r="Y19" s="13"/>
      <c r="Z19" s="10"/>
    </row>
    <row r="20" spans="1:26" ht="9.75">
      <c r="A20" s="16" t="s">
        <v>20</v>
      </c>
      <c r="B20" s="17" t="str">
        <f>VLOOKUP(B4,'M-JD'!$A$6:$Q$13,8)</f>
        <v>5m29</v>
      </c>
      <c r="C20" s="18">
        <f>VLOOKUP(B4,'M-JD'!$A$6:$Q$13,9)</f>
        <v>3</v>
      </c>
      <c r="D20" s="19"/>
      <c r="E20" s="17" t="str">
        <f>VLOOKUP(E4,'M-JD'!$A$6:$Q$13,8)</f>
        <v>5m24</v>
      </c>
      <c r="F20" s="18">
        <f>VLOOKUP(E4,'M-JD'!$A$6:$Q$13,9)</f>
        <v>5.1</v>
      </c>
      <c r="G20" s="19"/>
      <c r="H20" s="17" t="str">
        <f>VLOOKUP(H4,'M-JD'!$A$6:$Q$13,8)</f>
        <v>4m59</v>
      </c>
      <c r="I20" s="18">
        <f>VLOOKUP(H4,'M-JD'!$A$6:$Q$13,9)</f>
        <v>3.8000000000000003</v>
      </c>
      <c r="J20" s="19"/>
      <c r="K20" s="17"/>
      <c r="L20" s="18"/>
      <c r="M20" s="19"/>
      <c r="N20" s="17"/>
      <c r="O20" s="18"/>
      <c r="P20" s="19"/>
      <c r="Q20" s="17"/>
      <c r="R20" s="18"/>
      <c r="S20" s="19"/>
      <c r="T20" s="17"/>
      <c r="U20" s="18"/>
      <c r="V20" s="19"/>
      <c r="W20" s="17"/>
      <c r="X20" s="18"/>
      <c r="Y20" s="19"/>
      <c r="Z20" s="20"/>
    </row>
    <row r="21" spans="1:26" ht="9.75">
      <c r="A21" s="21" t="s">
        <v>21</v>
      </c>
      <c r="B21" s="17" t="str">
        <f>VLOOKUP(B4,'M-JD'!$A$6:$Q$13,13)</f>
        <v>1m60</v>
      </c>
      <c r="C21" s="18"/>
      <c r="D21" s="19"/>
      <c r="E21" s="17" t="str">
        <f>VLOOKUP(E4,'M-JD'!$A$6:$Q$13,13)</f>
        <v>1m55</v>
      </c>
      <c r="F21" s="18"/>
      <c r="G21" s="19"/>
      <c r="H21" s="17" t="str">
        <f>VLOOKUP(H4,'M-JD'!$A$6:$Q$13,13)</f>
        <v>1m35</v>
      </c>
      <c r="I21" s="18"/>
      <c r="J21" s="19"/>
      <c r="K21" s="17"/>
      <c r="L21" s="18"/>
      <c r="M21" s="19"/>
      <c r="N21" s="17"/>
      <c r="O21" s="18"/>
      <c r="P21" s="19"/>
      <c r="Q21" s="17"/>
      <c r="R21" s="18"/>
      <c r="S21" s="19"/>
      <c r="T21" s="17"/>
      <c r="U21" s="18"/>
      <c r="V21" s="19"/>
      <c r="W21" s="17"/>
      <c r="X21" s="18"/>
      <c r="Y21" s="19"/>
      <c r="Z21" s="10"/>
    </row>
    <row r="22" spans="1:26" ht="9.75">
      <c r="A22" s="14" t="s">
        <v>22</v>
      </c>
      <c r="B22" s="12">
        <f>VLOOKUP(B4,'M-JT'!$A$6:$U$13,20)</f>
        <v>2235</v>
      </c>
      <c r="C22" s="15" t="str">
        <f>VLOOKUP(B4,'M-JT'!$A$6:$U$13,3)&amp;" "&amp;VLOOKUP(B4,'M-JT'!$A$6:$U$13,4)</f>
        <v>斉藤　　圭祐 3</v>
      </c>
      <c r="D22" s="13" t="str">
        <f>VLOOKUP(B4,'M-JT'!$A$6:$U$13,5)</f>
        <v>富山･金沢星稜大</v>
      </c>
      <c r="E22" s="12">
        <f>VLOOKUP(E4,'M-JT'!$A$6:$U$13,20)</f>
        <v>2187</v>
      </c>
      <c r="F22" s="15" t="str">
        <f>VLOOKUP(E4,'M-JT'!$A$6:$U$13,3)&amp;" "&amp;VLOOKUP(E4,'M-JT'!$A$6:$U$13,4)</f>
        <v>岡室　　憲明 3</v>
      </c>
      <c r="G22" s="13" t="str">
        <f>VLOOKUP(E4,'M-JT'!$A$6:$U$13,5)</f>
        <v>石川･金沢星稜大</v>
      </c>
      <c r="H22" s="12">
        <f>VLOOKUP(H4,'M-JT'!$A$6:$U$13,20)</f>
        <v>2131</v>
      </c>
      <c r="I22" s="15" t="str">
        <f>VLOOKUP(H4,'M-JT'!$A$6:$U$13,3)&amp;" "&amp;VLOOKUP(H4,'M-JT'!$A$6:$U$13,4)</f>
        <v>藤縄　　健太 2</v>
      </c>
      <c r="J22" s="13" t="str">
        <f>VLOOKUP(H4,'M-JT'!$A$6:$U$13,5)</f>
        <v>新潟･新潟医福大</v>
      </c>
      <c r="K22" s="12">
        <f>VLOOKUP(K4,'M-JT'!$A$6:$U$13,20)</f>
        <v>2099</v>
      </c>
      <c r="L22" s="15" t="str">
        <f>VLOOKUP(K4,'M-JT'!$A$6:$U$13,3)&amp;" "&amp;VLOOKUP(K4,'M-JT'!$A$6:$U$13,4)</f>
        <v>遠山　　　朗 2</v>
      </c>
      <c r="M22" s="13" t="str">
        <f>VLOOKUP(K4,'M-JT'!$A$6:$U$13,5)</f>
        <v>新潟･新潟医福大</v>
      </c>
      <c r="N22" s="12">
        <f>VLOOKUP(N4,'M-JT'!$A$6:$U$13,20)</f>
        <v>2052</v>
      </c>
      <c r="O22" s="15" t="str">
        <f>VLOOKUP(N4,'M-JT'!$A$6:$U$13,3)&amp;" "&amp;VLOOKUP(N4,'M-JT'!$A$6:$U$13,4)</f>
        <v>岸下　　直也 4</v>
      </c>
      <c r="P22" s="13" t="str">
        <f>VLOOKUP(N4,'M-JT'!$A$6:$U$13,5)</f>
        <v>福井･福 井 大</v>
      </c>
      <c r="Q22" s="12">
        <f>VLOOKUP(Q4,'M-JT'!$A$6:$U$13,20)</f>
        <v>1915</v>
      </c>
      <c r="R22" s="15" t="str">
        <f>VLOOKUP(Q4,'M-JT'!$A$6:$U$13,3)&amp;" "&amp;VLOOKUP(Q4,'M-JT'!$A$6:$U$13,4)</f>
        <v>岩尾　　　優 4</v>
      </c>
      <c r="S22" s="13" t="str">
        <f>VLOOKUP(Q4,'M-JT'!$A$6:$U$13,5)</f>
        <v>石川･金沢星稜大</v>
      </c>
      <c r="T22" s="12">
        <f>VLOOKUP(T4,'M-JT'!$A$6:$U$13,20)</f>
        <v>1891</v>
      </c>
      <c r="U22" s="15" t="str">
        <f>VLOOKUP(T4,'M-JT'!$A$6:$U$13,3)&amp;" "&amp;VLOOKUP(T4,'M-JT'!$A$6:$U$13,4)</f>
        <v>栗原　　寛武 1</v>
      </c>
      <c r="V22" s="13" t="str">
        <f>VLOOKUP(T4,'M-JT'!$A$6:$U$13,5)</f>
        <v>福井･福 井 大</v>
      </c>
      <c r="W22" s="12">
        <f>VLOOKUP(W4,'M-JT'!$A$6:$U$13,20)</f>
        <v>1824</v>
      </c>
      <c r="X22" s="15" t="str">
        <f>VLOOKUP(W4,'M-JT'!$A$6:$U$13,3)&amp;" "&amp;VLOOKUP(W4,'M-JT'!$A$6:$U$13,4)</f>
        <v>丹羽　　純也 2</v>
      </c>
      <c r="Y22" s="13" t="str">
        <f>VLOOKUP(W4,'M-JT'!$A$6:$U$13,5)</f>
        <v>福井･金 津 高</v>
      </c>
      <c r="Z22" s="10"/>
    </row>
    <row r="23" spans="1:26" ht="9.75">
      <c r="A23" s="16" t="s">
        <v>20</v>
      </c>
      <c r="B23" s="17" t="str">
        <f>VLOOKUP(B4,'M-JT'!$A$6:$U$13,8)</f>
        <v>6m58</v>
      </c>
      <c r="C23" s="18">
        <f>VLOOKUP(B4,'M-JT'!$A$6:$U$13,9)</f>
        <v>3.6</v>
      </c>
      <c r="D23" s="19"/>
      <c r="E23" s="17" t="str">
        <f>VLOOKUP(E4,'M-JT'!$A$6:$U$13,8)</f>
        <v>6m60</v>
      </c>
      <c r="F23" s="18">
        <f>VLOOKUP(E4,'M-JT'!$A$6:$U$13,9)</f>
        <v>5.6000000000000005</v>
      </c>
      <c r="G23" s="19"/>
      <c r="H23" s="17" t="str">
        <f>VLOOKUP(H4,'M-JT'!$A$6:$U$13,8)</f>
        <v>6m25</v>
      </c>
      <c r="I23" s="18">
        <f>VLOOKUP(H4,'M-JT'!$A$6:$U$13,9)</f>
        <v>2</v>
      </c>
      <c r="J23" s="19"/>
      <c r="K23" s="17" t="str">
        <f>VLOOKUP(K4,'M-JT'!$A$6:$U$13,8)</f>
        <v>6m71</v>
      </c>
      <c r="L23" s="18">
        <f>VLOOKUP(K4,'M-JT'!$A$6:$U$13,9)</f>
        <v>5.3</v>
      </c>
      <c r="M23" s="19"/>
      <c r="N23" s="17" t="str">
        <f>VLOOKUP(N4,'M-JT'!$A$6:$U$13,8)</f>
        <v>5m78</v>
      </c>
      <c r="O23" s="18">
        <f>VLOOKUP(N4,'M-JT'!$A$6:$U$13,9)</f>
        <v>3.3000000000000003</v>
      </c>
      <c r="P23" s="19"/>
      <c r="Q23" s="17" t="str">
        <f>VLOOKUP(Q4,'M-JT'!$A$6:$U$13,8)</f>
        <v>5m81</v>
      </c>
      <c r="R23" s="18">
        <f>VLOOKUP(Q4,'M-JT'!$A$6:$U$13,9)</f>
        <v>3.6</v>
      </c>
      <c r="S23" s="19"/>
      <c r="T23" s="17" t="str">
        <f>VLOOKUP(T4,'M-JT'!$A$6:$U$13,8)</f>
        <v>5m67</v>
      </c>
      <c r="U23" s="18">
        <f>VLOOKUP(T4,'M-JT'!$A$6:$U$13,9)</f>
        <v>3.8000000000000003</v>
      </c>
      <c r="V23" s="19"/>
      <c r="W23" s="17" t="str">
        <f>VLOOKUP(W4,'M-JT'!$A$6:$U$13,8)</f>
        <v>5m81</v>
      </c>
      <c r="X23" s="18">
        <f>VLOOKUP(W4,'M-JT'!$A$6:$U$13,9)</f>
        <v>1.7</v>
      </c>
      <c r="Y23" s="19"/>
      <c r="Z23" s="20"/>
    </row>
    <row r="24" spans="1:26" ht="9.75">
      <c r="A24" s="21" t="s">
        <v>21</v>
      </c>
      <c r="B24" s="17" t="str">
        <f>VLOOKUP(B4,'M-JT'!$A$6:$U$13,13)</f>
        <v>1m80</v>
      </c>
      <c r="C24" s="18"/>
      <c r="D24" s="19"/>
      <c r="E24" s="17" t="str">
        <f>VLOOKUP(E4,'M-JT'!$A$6:$U$13,13)</f>
        <v>1m80</v>
      </c>
      <c r="F24" s="18"/>
      <c r="G24" s="19"/>
      <c r="H24" s="17" t="str">
        <f>VLOOKUP(H4,'M-JT'!$A$6:$U$13,13)</f>
        <v>1m75</v>
      </c>
      <c r="I24" s="18"/>
      <c r="J24" s="19"/>
      <c r="K24" s="17" t="str">
        <f>VLOOKUP(K4,'M-JT'!$A$6:$U$13,13)</f>
        <v>1m65</v>
      </c>
      <c r="L24" s="18"/>
      <c r="M24" s="19"/>
      <c r="N24" s="17" t="str">
        <f>VLOOKUP(N4,'M-JT'!$A$6:$U$13,13)</f>
        <v>1m80</v>
      </c>
      <c r="O24" s="18"/>
      <c r="P24" s="19"/>
      <c r="Q24" s="17" t="str">
        <f>VLOOKUP(Q4,'M-JT'!$A$6:$U$13,13)</f>
        <v>1m70</v>
      </c>
      <c r="R24" s="18"/>
      <c r="S24" s="19"/>
      <c r="T24" s="17" t="str">
        <f>VLOOKUP(T4,'M-JT'!$A$6:$U$13,13)</f>
        <v>1m80</v>
      </c>
      <c r="U24" s="18"/>
      <c r="V24" s="19"/>
      <c r="W24" s="17" t="str">
        <f>VLOOKUP(W4,'M-JT'!$A$6:$U$13,13)</f>
        <v>1m70</v>
      </c>
      <c r="X24" s="18"/>
      <c r="Y24" s="19"/>
      <c r="Z24" s="10"/>
    </row>
    <row r="25" spans="1:26" ht="9.75">
      <c r="A25" s="16" t="s">
        <v>23</v>
      </c>
      <c r="B25" s="17" t="str">
        <f>VLOOKUP(B4,'M-JT'!$A$6:$U$13,17)</f>
        <v>13m02</v>
      </c>
      <c r="C25" s="18">
        <f>VLOOKUP(B4,'M-JT'!$A$6:$U$13,18)</f>
        <v>2.9</v>
      </c>
      <c r="D25" s="19"/>
      <c r="E25" s="17" t="str">
        <f>VLOOKUP(E4,'M-JT'!$A$6:$U$13,17)</f>
        <v>12m52</v>
      </c>
      <c r="F25" s="18">
        <f>VLOOKUP(E4,'M-JT'!$A$6:$U$13,18)</f>
        <v>1.3</v>
      </c>
      <c r="G25" s="19"/>
      <c r="H25" s="17" t="str">
        <f>VLOOKUP(H4,'M-JT'!$A$6:$U$13,17)</f>
        <v>13m13</v>
      </c>
      <c r="I25" s="18">
        <f>VLOOKUP(H4,'M-JT'!$A$6:$U$13,18)</f>
        <v>1.7</v>
      </c>
      <c r="J25" s="19"/>
      <c r="K25" s="17" t="str">
        <f>VLOOKUP(K4,'M-JT'!$A$6:$U$13,17)</f>
        <v>12m82</v>
      </c>
      <c r="L25" s="18">
        <f>VLOOKUP(K4,'M-JT'!$A$6:$U$13,18)</f>
        <v>1.5</v>
      </c>
      <c r="M25" s="19"/>
      <c r="N25" s="17" t="str">
        <f>VLOOKUP(N4,'M-JT'!$A$6:$U$13,17)</f>
        <v>12m84</v>
      </c>
      <c r="O25" s="18">
        <f>VLOOKUP(N4,'M-JT'!$A$6:$U$13,18)</f>
        <v>1.3</v>
      </c>
      <c r="P25" s="19"/>
      <c r="Q25" s="17" t="str">
        <f>VLOOKUP(Q4,'M-JT'!$A$6:$U$13,17)</f>
        <v>12m38</v>
      </c>
      <c r="R25" s="18">
        <f>VLOOKUP(Q4,'M-JT'!$A$6:$U$13,18)</f>
        <v>2.7</v>
      </c>
      <c r="S25" s="19"/>
      <c r="T25" s="17" t="str">
        <f>VLOOKUP(T4,'M-JT'!$A$6:$U$13,17)</f>
        <v>11m50</v>
      </c>
      <c r="U25" s="18">
        <f>VLOOKUP(T4,'M-JT'!$A$6:$U$13,18)</f>
        <v>3.1</v>
      </c>
      <c r="V25" s="19"/>
      <c r="W25" s="17" t="str">
        <f>VLOOKUP(W4,'M-JT'!$A$6:$U$13,17)</f>
        <v>11m50</v>
      </c>
      <c r="X25" s="18">
        <f>VLOOKUP(W4,'M-JT'!$A$6:$U$13,18)</f>
        <v>1.3</v>
      </c>
      <c r="Y25" s="19"/>
      <c r="Z25" s="20"/>
    </row>
    <row r="26" spans="1:26" ht="9.75">
      <c r="A26" s="14" t="s">
        <v>24</v>
      </c>
      <c r="B26" s="12">
        <f>VLOOKUP(B4,'M-YTT'!$A$6:$R$13,18)</f>
        <v>557</v>
      </c>
      <c r="C26" s="15" t="str">
        <f>VLOOKUP(B4,'M-YTT'!$A$6:$Q$13,3)&amp;" "&amp;VLOOKUP(B4,'M-YTT'!$A$6:$Q$13,4)</f>
        <v>榊原　　優治 1</v>
      </c>
      <c r="D26" s="13" t="str">
        <f>VLOOKUP(B4,'M-YTT'!$A$6:$Q$13,5)</f>
        <v>石川･板 津 中</v>
      </c>
      <c r="E26" s="12">
        <f>VLOOKUP(E4,'M-YTT'!$A$6:$R$13,18)</f>
        <v>468</v>
      </c>
      <c r="F26" s="15" t="str">
        <f>VLOOKUP(E4,'M-YTT'!$A$6:$Q$13,3)&amp;" "&amp;VLOOKUP(E4,'M-YTT'!$A$6:$Q$13,4)</f>
        <v>田中　　海太 2</v>
      </c>
      <c r="G26" s="13" t="str">
        <f>VLOOKUP(E4,'M-YTT'!$A$6:$Q$13,5)</f>
        <v>石川･板 津 中</v>
      </c>
      <c r="H26" s="12"/>
      <c r="I26" s="15"/>
      <c r="J26" s="13"/>
      <c r="K26" s="12">
        <f>VLOOKUP(K4,'M-YTT'!$A$6:$R$13,18)</f>
      </c>
      <c r="L26" s="15" t="str">
        <f>VLOOKUP(K4,'M-YTT'!$A$6:$Q$13,3)&amp;" "&amp;VLOOKUP(K4,'M-YTT'!$A$6:$Q$13,4)</f>
        <v> </v>
      </c>
      <c r="M26" s="13">
        <f>VLOOKUP(K4,'M-YTT'!$A$6:$Q$13,5)</f>
        <v>0</v>
      </c>
      <c r="N26" s="12">
        <f>VLOOKUP(N4,'M-YTT'!$A$6:$R$13,18)</f>
      </c>
      <c r="O26" s="15" t="str">
        <f>VLOOKUP(N4,'M-YTT'!$A$6:$Q$13,3)&amp;" "&amp;VLOOKUP(N4,'M-YTT'!$A$6:$Q$13,4)</f>
        <v> </v>
      </c>
      <c r="P26" s="13">
        <f>VLOOKUP(N4,'M-YTT'!$A$6:$Q$13,5)</f>
        <v>0</v>
      </c>
      <c r="Q26" s="12">
        <f>VLOOKUP(Q4,'M-YTT'!$A$6:$R$13,18)</f>
      </c>
      <c r="R26" s="15" t="str">
        <f>VLOOKUP(Q4,'M-YTT'!$A$6:$Q$13,3)&amp;" "&amp;VLOOKUP(Q4,'M-YTT'!$A$6:$Q$13,4)</f>
        <v> </v>
      </c>
      <c r="S26" s="13">
        <f>VLOOKUP(Q4,'M-YTT'!$A$6:$Q$13,5)</f>
        <v>0</v>
      </c>
      <c r="T26" s="12">
        <f>VLOOKUP(T4,'M-YTT'!$A$6:$R$13,18)</f>
      </c>
      <c r="U26" s="15" t="str">
        <f>VLOOKUP(T4,'M-YTT'!$A$6:$Q$13,3)&amp;" "&amp;VLOOKUP(T4,'M-YTT'!$A$6:$Q$13,4)</f>
        <v> </v>
      </c>
      <c r="V26" s="13">
        <f>VLOOKUP(T4,'M-YTT'!$A$6:$Q$13,5)</f>
        <v>0</v>
      </c>
      <c r="W26" s="12">
        <f>VLOOKUP(W4,'M-YTT'!$A$6:$R$13,18)</f>
      </c>
      <c r="X26" s="15" t="str">
        <f>VLOOKUP(W4,'M-YTT'!$A$6:$Q$13,3)&amp;" "&amp;VLOOKUP(W4,'M-YTT'!$A$6:$Q$13,4)</f>
        <v> </v>
      </c>
      <c r="Y26" s="13">
        <f>VLOOKUP(W4,'M-YTT'!$A$6:$Q$13,5)</f>
        <v>0</v>
      </c>
      <c r="Z26" s="10"/>
    </row>
    <row r="27" spans="1:26" ht="9.75">
      <c r="A27" s="21" t="s">
        <v>25</v>
      </c>
      <c r="B27" s="17" t="str">
        <f>VLOOKUP(B4,'M-YTT'!$A$6:$Q$13,8)</f>
        <v>6m83</v>
      </c>
      <c r="C27" s="18"/>
      <c r="D27" s="19"/>
      <c r="E27" s="17" t="str">
        <f>VLOOKUP(E4,'M-YTT'!$A$6:$Q$13,8)</f>
        <v>5m46</v>
      </c>
      <c r="F27" s="18"/>
      <c r="G27" s="19"/>
      <c r="H27" s="17"/>
      <c r="I27" s="18"/>
      <c r="J27" s="19"/>
      <c r="K27" s="17">
        <f>VLOOKUP(K4,'M-YTT'!$A$6:$Q$13,8)</f>
        <v>0</v>
      </c>
      <c r="L27" s="18"/>
      <c r="M27" s="19"/>
      <c r="N27" s="17">
        <f>VLOOKUP(N4,'M-YTT'!$A$6:$Q$13,8)</f>
        <v>0</v>
      </c>
      <c r="O27" s="18"/>
      <c r="P27" s="19"/>
      <c r="Q27" s="17">
        <f>VLOOKUP(Q4,'M-YTT'!$A$6:$Q$13,8)</f>
        <v>0</v>
      </c>
      <c r="R27" s="18"/>
      <c r="S27" s="19"/>
      <c r="T27" s="17">
        <f>VLOOKUP(T4,'M-YTT'!$A$6:$Q$13,8)</f>
        <v>0</v>
      </c>
      <c r="U27" s="18"/>
      <c r="V27" s="19"/>
      <c r="W27" s="17">
        <f>VLOOKUP(W4,'M-YTT'!$A$6:$Q$13,8)</f>
        <v>0</v>
      </c>
      <c r="X27" s="18"/>
      <c r="Y27" s="19"/>
      <c r="Z27" s="10"/>
    </row>
    <row r="28" spans="1:26" ht="9.75">
      <c r="A28" s="21" t="s">
        <v>26</v>
      </c>
      <c r="B28" s="17" t="str">
        <f>VLOOKUP(B4,'M-YTT'!$A$6:$Q$13,12)</f>
        <v>10m20</v>
      </c>
      <c r="C28" s="18"/>
      <c r="D28" s="19"/>
      <c r="E28" s="17" t="str">
        <f>VLOOKUP(E4,'M-YTT'!$A$6:$Q$13,12)</f>
        <v>10m33</v>
      </c>
      <c r="F28" s="18"/>
      <c r="G28" s="19"/>
      <c r="H28" s="17"/>
      <c r="I28" s="18"/>
      <c r="J28" s="19"/>
      <c r="K28" s="17">
        <f>VLOOKUP(K4,'M-YTT'!$A$6:$Q$13,12)</f>
        <v>0</v>
      </c>
      <c r="L28" s="18"/>
      <c r="M28" s="19"/>
      <c r="N28" s="17">
        <f>VLOOKUP(N4,'M-YTT'!$A$6:$Q$13,12)</f>
        <v>0</v>
      </c>
      <c r="O28" s="18"/>
      <c r="P28" s="19"/>
      <c r="Q28" s="17">
        <f>VLOOKUP(Q4,'M-YTT'!$A$6:$Q$13,12)</f>
        <v>0</v>
      </c>
      <c r="R28" s="18"/>
      <c r="S28" s="19"/>
      <c r="T28" s="17">
        <f>VLOOKUP(T4,'M-YTT'!$A$6:$Q$13,12)</f>
        <v>0</v>
      </c>
      <c r="U28" s="18"/>
      <c r="V28" s="19"/>
      <c r="W28" s="17">
        <f>VLOOKUP(W4,'M-YTT'!$A$6:$Q$13,12)</f>
        <v>0</v>
      </c>
      <c r="X28" s="18"/>
      <c r="Y28" s="19"/>
      <c r="Z28" s="10"/>
    </row>
    <row r="29" spans="1:26" ht="9.75">
      <c r="A29" s="21" t="s">
        <v>27</v>
      </c>
      <c r="B29" s="17" t="str">
        <f>VLOOKUP(B4,'M-YTT'!$A$6:$Q$13,16)</f>
        <v>12m19</v>
      </c>
      <c r="C29" s="18"/>
      <c r="D29" s="19"/>
      <c r="E29" s="17" t="str">
        <f>VLOOKUP(E4,'M-YTT'!$A$6:$Q$13,16)</f>
        <v>11m57</v>
      </c>
      <c r="F29" s="18"/>
      <c r="G29" s="19"/>
      <c r="H29" s="17"/>
      <c r="I29" s="18"/>
      <c r="J29" s="19"/>
      <c r="K29" s="17">
        <f>VLOOKUP(K4,'M-YTT'!$A$6:$Q$13,16)</f>
        <v>0</v>
      </c>
      <c r="L29" s="18"/>
      <c r="M29" s="19"/>
      <c r="N29" s="17">
        <f>VLOOKUP(N4,'M-YTT'!$A$6:$Q$13,16)</f>
        <v>0</v>
      </c>
      <c r="O29" s="18"/>
      <c r="P29" s="19"/>
      <c r="Q29" s="17">
        <f>VLOOKUP(Q4,'M-YTT'!$A$6:$Q$13,16)</f>
        <v>0</v>
      </c>
      <c r="R29" s="18"/>
      <c r="S29" s="19"/>
      <c r="T29" s="17">
        <f>VLOOKUP(T4,'M-YTT'!$A$6:$Q$13,16)</f>
        <v>0</v>
      </c>
      <c r="U29" s="18"/>
      <c r="V29" s="19"/>
      <c r="W29" s="17">
        <f>VLOOKUP(W4,'M-YTT'!$A$6:$Q$13,16)</f>
        <v>0</v>
      </c>
      <c r="X29" s="18"/>
      <c r="Y29" s="19"/>
      <c r="Z29" s="10"/>
    </row>
    <row r="30" spans="1:26" ht="9.75">
      <c r="A30" s="14" t="s">
        <v>28</v>
      </c>
      <c r="B30" s="12">
        <f>VLOOKUP(B4,'M-JTT'!$A$6:$T$13,18)</f>
        <v>1630</v>
      </c>
      <c r="C30" s="15" t="str">
        <f>VLOOKUP(B4,'M-JTT'!$A$6:$T$13,3)&amp;" "&amp;VLOOKUP(B4,'M-JTT'!$A$6:$T$13,4)</f>
        <v>堀川　　耀生 2</v>
      </c>
      <c r="D30" s="13" t="str">
        <f>VLOOKUP(B4,'M-JTT'!$A$6:$T$13,5)</f>
        <v>石川･大聖寺高</v>
      </c>
      <c r="E30" s="12">
        <f>VLOOKUP(E4,'M-JTT'!$A$6:$T$13,18)</f>
        <v>1604</v>
      </c>
      <c r="F30" s="15" t="str">
        <f>VLOOKUP(E4,'M-JTT'!$A$6:$T$13,3)&amp;" "&amp;VLOOKUP(E4,'M-JTT'!$A$6:$T$13,4)</f>
        <v>手塚　　智大 2</v>
      </c>
      <c r="G30" s="13" t="str">
        <f>VLOOKUP(E4,'M-JTT'!$A$6:$T$13,5)</f>
        <v>石川･小松工高</v>
      </c>
      <c r="H30" s="12">
        <f>VLOOKUP(H4,'M-JTT'!$A$6:$T$13,18)</f>
        <v>1528</v>
      </c>
      <c r="I30" s="15" t="str">
        <f>VLOOKUP(H4,'M-JTT'!$A$6:$T$13,3)&amp;" "&amp;VLOOKUP(H4,'M-JTT'!$A$6:$T$13,4)</f>
        <v>山本　　大誠 1</v>
      </c>
      <c r="J30" s="13" t="str">
        <f>VLOOKUP(H4,'M-JTT'!$A$6:$T$13,5)</f>
        <v>石川･小松工高</v>
      </c>
      <c r="K30" s="12">
        <f>VLOOKUP(K4,'M-JTT'!$A$6:$T$13,18)</f>
        <v>1444</v>
      </c>
      <c r="L30" s="15" t="str">
        <f>VLOOKUP(K4,'M-JTT'!$A$6:$T$13,3)&amp;" "&amp;VLOOKUP(K4,'M-JTT'!$A$6:$T$13,4)</f>
        <v>小畠　　敏嗣 2</v>
      </c>
      <c r="M30" s="13" t="str">
        <f>VLOOKUP(K4,'M-JTT'!$A$6:$T$13,5)</f>
        <v>石川･金沢錦丘高</v>
      </c>
      <c r="N30" s="12">
        <f>VLOOKUP(N4,'M-JTT'!$A$6:$T$13,18)</f>
        <v>1444</v>
      </c>
      <c r="O30" s="15" t="str">
        <f>VLOOKUP(N4,'M-JTT'!$A$6:$T$13,3)&amp;" "&amp;VLOOKUP(N4,'M-JTT'!$A$6:$T$13,4)</f>
        <v>奥村　　準哉 2</v>
      </c>
      <c r="P30" s="13" t="str">
        <f>VLOOKUP(N4,'M-JTT'!$A$6:$T$13,5)</f>
        <v>石川･大聖寺高</v>
      </c>
      <c r="Q30" s="12">
        <f>VLOOKUP(Q4,'M-JTT'!$A$6:$T$13,18)</f>
        <v>1334</v>
      </c>
      <c r="R30" s="15" t="str">
        <f>VLOOKUP(Q4,'M-JTT'!$A$6:$T$13,3)&amp;" "&amp;VLOOKUP(Q4,'M-JTT'!$A$6:$T$13,4)</f>
        <v>渡邊　　柊司 2</v>
      </c>
      <c r="S30" s="13" t="str">
        <f>VLOOKUP(Q4,'M-JTT'!$A$6:$T$13,5)</f>
        <v>石川･翠 星 高</v>
      </c>
      <c r="T30" s="12">
        <f>VLOOKUP(T4,'M-JTT'!$A$6:$T$13,18)</f>
        <v>1183</v>
      </c>
      <c r="U30" s="15" t="str">
        <f>VLOOKUP(T4,'M-JTT'!$A$6:$T$13,3)&amp;" "&amp;VLOOKUP(T4,'M-JTT'!$A$6:$T$13,4)</f>
        <v>川中　　真人 2</v>
      </c>
      <c r="V30" s="13" t="str">
        <f>VLOOKUP(T4,'M-JTT'!$A$6:$T$13,5)</f>
        <v>福井･大 野 高</v>
      </c>
      <c r="W30" s="12">
        <f>VLOOKUP(W4,'M-JTT'!$A$6:$T$13,18)</f>
        <v>1086</v>
      </c>
      <c r="X30" s="15" t="str">
        <f>VLOOKUP(W4,'M-JTT'!$A$6:$T$13,3)&amp;" "&amp;VLOOKUP(W4,'M-JTT'!$A$6:$T$13,4)</f>
        <v>菅田　　　豊 1</v>
      </c>
      <c r="Y30" s="13" t="str">
        <f>VLOOKUP(W4,'M-JTT'!$A$6:$T$13,5)</f>
        <v>石川･大聖寺高</v>
      </c>
      <c r="Z30" s="10"/>
    </row>
    <row r="31" spans="1:26" ht="9.75">
      <c r="A31" s="21" t="s">
        <v>25</v>
      </c>
      <c r="B31" s="17" t="str">
        <f>VLOOKUP(B4,'M-JTT'!$A$6:$T$13,8)</f>
        <v>10m65</v>
      </c>
      <c r="C31" s="18"/>
      <c r="D31" s="19"/>
      <c r="E31" s="17" t="str">
        <f>VLOOKUP(E4,'M-JTT'!$A$6:$T$13,8)</f>
        <v>11m97</v>
      </c>
      <c r="F31" s="18"/>
      <c r="G31" s="19"/>
      <c r="H31" s="17" t="str">
        <f>VLOOKUP(H4,'M-JTT'!$A$6:$T$13,8)</f>
        <v>10m05</v>
      </c>
      <c r="I31" s="18"/>
      <c r="J31" s="19"/>
      <c r="K31" s="17" t="str">
        <f>VLOOKUP(K4,'M-JTT'!$A$6:$T$13,8)</f>
        <v>9m51</v>
      </c>
      <c r="L31" s="18"/>
      <c r="M31" s="19"/>
      <c r="N31" s="17" t="str">
        <f>VLOOKUP(N4,'M-JTT'!$A$6:$T$13,8)</f>
        <v>9m43</v>
      </c>
      <c r="O31" s="18"/>
      <c r="P31" s="19"/>
      <c r="Q31" s="17" t="str">
        <f>VLOOKUP(Q4,'M-JTT'!$A$6:$T$13,8)</f>
        <v>10m11</v>
      </c>
      <c r="R31" s="18"/>
      <c r="S31" s="19"/>
      <c r="T31" s="17" t="str">
        <f>VLOOKUP(T4,'M-JTT'!$A$6:$T$13,8)</f>
        <v>9m25</v>
      </c>
      <c r="U31" s="18"/>
      <c r="V31" s="19"/>
      <c r="W31" s="17" t="str">
        <f>VLOOKUP(W4,'M-JTT'!$A$6:$T$13,8)</f>
        <v>8m18</v>
      </c>
      <c r="X31" s="18"/>
      <c r="Y31" s="19"/>
      <c r="Z31" s="10"/>
    </row>
    <row r="32" spans="1:26" ht="9.75">
      <c r="A32" s="21" t="s">
        <v>26</v>
      </c>
      <c r="B32" s="17" t="str">
        <f>VLOOKUP(B4,'M-JTT'!$A$6:$T$13,12)</f>
        <v>29m20</v>
      </c>
      <c r="C32" s="18"/>
      <c r="D32" s="19"/>
      <c r="E32" s="17" t="str">
        <f>VLOOKUP(E4,'M-JTT'!$A$6:$T$13,12)</f>
        <v>29m87</v>
      </c>
      <c r="F32" s="18"/>
      <c r="G32" s="19"/>
      <c r="H32" s="17" t="str">
        <f>VLOOKUP(H4,'M-JTT'!$A$6:$T$13,12)</f>
        <v>30m27</v>
      </c>
      <c r="I32" s="18"/>
      <c r="J32" s="19"/>
      <c r="K32" s="17" t="str">
        <f>VLOOKUP(K4,'M-JTT'!$A$6:$T$13,12)</f>
        <v>28m55</v>
      </c>
      <c r="L32" s="18"/>
      <c r="M32" s="19"/>
      <c r="N32" s="17" t="str">
        <f>VLOOKUP(N4,'M-JTT'!$A$6:$T$13,12)</f>
        <v>31m94</v>
      </c>
      <c r="O32" s="18"/>
      <c r="P32" s="19"/>
      <c r="Q32" s="17" t="str">
        <f>VLOOKUP(Q4,'M-JTT'!$A$6:$T$13,12)</f>
        <v>28m02</v>
      </c>
      <c r="R32" s="18"/>
      <c r="S32" s="19"/>
      <c r="T32" s="17" t="str">
        <f>VLOOKUP(T4,'M-JTT'!$A$6:$T$13,12)</f>
        <v>25m57</v>
      </c>
      <c r="U32" s="18"/>
      <c r="V32" s="19"/>
      <c r="W32" s="17" t="str">
        <f>VLOOKUP(W4,'M-JTT'!$A$6:$T$13,12)</f>
        <v>19m17</v>
      </c>
      <c r="X32" s="18"/>
      <c r="Y32" s="19"/>
      <c r="Z32" s="10"/>
    </row>
    <row r="33" spans="1:26" ht="9.75">
      <c r="A33" s="21" t="s">
        <v>29</v>
      </c>
      <c r="B33" s="17" t="str">
        <f>VLOOKUP(B4,'M-JTT'!$A$6:$T$13,16)</f>
        <v>46m91</v>
      </c>
      <c r="C33" s="18"/>
      <c r="D33" s="19"/>
      <c r="E33" s="17" t="str">
        <f>VLOOKUP(E4,'M-JTT'!$A$6:$T$13,16)</f>
        <v>38m66</v>
      </c>
      <c r="F33" s="18"/>
      <c r="G33" s="19"/>
      <c r="H33" s="17" t="str">
        <f>VLOOKUP(H4,'M-JTT'!$A$6:$T$13,16)</f>
        <v>40m83</v>
      </c>
      <c r="I33" s="18"/>
      <c r="J33" s="19"/>
      <c r="K33" s="17" t="str">
        <f>VLOOKUP(K4,'M-JTT'!$A$6:$T$13,16)</f>
        <v>39m44</v>
      </c>
      <c r="L33" s="18"/>
      <c r="M33" s="19"/>
      <c r="N33" s="17" t="str">
        <f>VLOOKUP(N4,'M-JTT'!$A$6:$T$13,16)</f>
        <v>35m37</v>
      </c>
      <c r="O33" s="18"/>
      <c r="P33" s="19"/>
      <c r="Q33" s="17" t="str">
        <f>VLOOKUP(Q4,'M-JTT'!$A$6:$T$13,16)</f>
        <v>29m98</v>
      </c>
      <c r="R33" s="18"/>
      <c r="S33" s="19"/>
      <c r="T33" s="17" t="str">
        <f>VLOOKUP(T4,'M-JTT'!$A$6:$T$13,16)</f>
        <v>26m15</v>
      </c>
      <c r="U33" s="18"/>
      <c r="V33" s="19"/>
      <c r="W33" s="17" t="str">
        <f>VLOOKUP(W4,'M-JTT'!$A$6:$T$13,16)</f>
        <v>32m07</v>
      </c>
      <c r="X33" s="18"/>
      <c r="Y33" s="19"/>
      <c r="Z33" s="10"/>
    </row>
    <row r="34" spans="1:26" ht="9.75">
      <c r="A34" s="14" t="s">
        <v>30</v>
      </c>
      <c r="B34" s="12">
        <f>VLOOKUP(B4,'M-TT'!$A$6:$U$16,18)</f>
        <v>1956</v>
      </c>
      <c r="C34" s="15" t="str">
        <f>VLOOKUP(B4,'M-TT'!$A$6:$U$16,3)&amp;" "&amp;VLOOKUP(B4,'M-TT'!$A$6:$U$16,4)</f>
        <v>奥村　　浩司 </v>
      </c>
      <c r="D34" s="13" t="str">
        <f>VLOOKUP(B4,'M-TT'!$A$6:$U$16,5)</f>
        <v>福井･大野市陸協</v>
      </c>
      <c r="E34" s="12">
        <f>VLOOKUP(E4,'M-TT'!$A$6:$U$16,18)</f>
        <v>1491</v>
      </c>
      <c r="F34" s="15" t="str">
        <f>VLOOKUP(E4,'M-TT'!$A$6:$U$16,3)&amp;" "&amp;VLOOKUP(E4,'M-TT'!$A$6:$U$16,4)</f>
        <v>岡室　　憲明 3</v>
      </c>
      <c r="G34" s="13" t="str">
        <f>VLOOKUP(E4,'M-TT'!$A$6:$U$16,5)</f>
        <v>石川･金沢星稜大</v>
      </c>
      <c r="H34" s="12">
        <f>VLOOKUP(H4,'M-TT'!$A$6:$U$16,18)</f>
        <v>1361</v>
      </c>
      <c r="I34" s="15" t="str">
        <f>VLOOKUP(H4,'M-TT'!$A$6:$U$16,3)&amp;" "&amp;VLOOKUP(H4,'M-TT'!$A$6:$U$16,4)</f>
        <v>古川　　卓実 </v>
      </c>
      <c r="J34" s="13" t="str">
        <f>VLOOKUP(H4,'M-TT'!$A$6:$U$16,5)</f>
        <v>石川･ﾂｴｰｹﾞﾝ金沢</v>
      </c>
      <c r="K34" s="12">
        <f>VLOOKUP(K4,'M-TT'!$A$6:$U$16,18)</f>
        <v>985</v>
      </c>
      <c r="L34" s="15" t="str">
        <f>VLOOKUP(K4,'M-TT'!$A$6:$U$16,3)&amp;" "&amp;VLOOKUP(K4,'M-TT'!$A$6:$U$16,4)</f>
        <v>織田　洸太郎 1</v>
      </c>
      <c r="M34" s="13" t="str">
        <f>VLOOKUP(K4,'M-TT'!$A$6:$U$16,5)</f>
        <v>石川･新潟医福大</v>
      </c>
      <c r="N34" s="12">
        <f>VLOOKUP(N4,'M-TT'!$A$6:$U$16,18)</f>
        <v>985</v>
      </c>
      <c r="O34" s="15" t="str">
        <f>VLOOKUP(N4,'M-TT'!$A$6:$U$16,3)&amp;" "&amp;VLOOKUP(N4,'M-TT'!$A$6:$U$16,4)</f>
        <v>織田　洸太郎 1</v>
      </c>
      <c r="P34" s="13" t="str">
        <f>VLOOKUP(N4,'M-TT'!$A$6:$U$16,5)</f>
        <v>石川･新潟医福大</v>
      </c>
      <c r="Q34" s="12">
        <f>VLOOKUP(Q4,'M-TT'!$A$6:$U$16,18)</f>
        <v>985</v>
      </c>
      <c r="R34" s="15" t="str">
        <f>VLOOKUP(Q4,'M-TT'!$A$6:$U$16,3)&amp;" "&amp;VLOOKUP(Q4,'M-TT'!$A$6:$U$16,4)</f>
        <v>織田　洸太郎 1</v>
      </c>
      <c r="S34" s="13" t="str">
        <f>VLOOKUP(Q4,'M-TT'!$A$6:$U$16,5)</f>
        <v>石川･新潟医福大</v>
      </c>
      <c r="T34" s="12">
        <f>VLOOKUP(T4,'M-TT'!$A$6:$U$16,18)</f>
        <v>985</v>
      </c>
      <c r="U34" s="15" t="str">
        <f>VLOOKUP(T4,'M-TT'!$A$6:$U$16,3)&amp;" "&amp;VLOOKUP(T4,'M-TT'!$A$6:$U$16,4)</f>
        <v>織田　洸太郎 1</v>
      </c>
      <c r="V34" s="13" t="str">
        <f>VLOOKUP(T4,'M-TT'!$A$6:$U$16,5)</f>
        <v>石川･新潟医福大</v>
      </c>
      <c r="W34" s="12">
        <f>VLOOKUP(W4,'M-TT'!$A$6:$U$16,18)</f>
        <v>985</v>
      </c>
      <c r="X34" s="15" t="str">
        <f>VLOOKUP(W4,'M-TT'!$A$6:$U$16,3)&amp;" "&amp;VLOOKUP(W4,'M-TT'!$A$6:$U$16,4)</f>
        <v>織田　洸太郎 1</v>
      </c>
      <c r="Y34" s="13" t="str">
        <f>VLOOKUP(W4,'M-TT'!$A$6:$U$16,5)</f>
        <v>石川･新潟医福大</v>
      </c>
      <c r="Z34" s="10"/>
    </row>
    <row r="35" spans="1:26" ht="9.75">
      <c r="A35" s="21" t="s">
        <v>25</v>
      </c>
      <c r="B35" s="17" t="str">
        <f>VLOOKUP(B4,'M-TT'!$A$6:$U$16,8)</f>
        <v>11m51</v>
      </c>
      <c r="C35" s="18"/>
      <c r="D35" s="19"/>
      <c r="E35" s="17" t="str">
        <f>VLOOKUP(E4,'M-TT'!$A$6:$U$16,8)</f>
        <v>11m06</v>
      </c>
      <c r="F35" s="18"/>
      <c r="G35" s="19"/>
      <c r="H35" s="17" t="str">
        <f>VLOOKUP(H4,'M-TT'!$A$6:$U$16,8)</f>
        <v>10m57</v>
      </c>
      <c r="I35" s="18"/>
      <c r="J35" s="19"/>
      <c r="K35" s="17" t="str">
        <f>VLOOKUP(K4,'M-TT'!$A$6:$U$16,8)</f>
        <v>10m31</v>
      </c>
      <c r="L35" s="18"/>
      <c r="M35" s="19"/>
      <c r="N35" s="17" t="str">
        <f>VLOOKUP(N4,'M-TT'!$A$6:$U$16,8)</f>
        <v>10m31</v>
      </c>
      <c r="O35" s="18"/>
      <c r="P35" s="19"/>
      <c r="Q35" s="17" t="str">
        <f>VLOOKUP(Q4,'M-TT'!$A$6:$U$16,8)</f>
        <v>10m31</v>
      </c>
      <c r="R35" s="18"/>
      <c r="S35" s="19"/>
      <c r="T35" s="17" t="str">
        <f>VLOOKUP(T4,'M-TT'!$A$6:$U$16,8)</f>
        <v>10m31</v>
      </c>
      <c r="U35" s="18"/>
      <c r="V35" s="19"/>
      <c r="W35" s="17" t="str">
        <f>VLOOKUP(W4,'M-TT'!$A$6:$U$16,8)</f>
        <v>10m31</v>
      </c>
      <c r="X35" s="18"/>
      <c r="Y35" s="19"/>
      <c r="Z35" s="10"/>
    </row>
    <row r="36" spans="1:26" ht="9.75">
      <c r="A36" s="21" t="s">
        <v>26</v>
      </c>
      <c r="B36" s="17" t="str">
        <f>VLOOKUP(B4,'M-TT'!$A$6:$U$16,12)</f>
        <v>32m11</v>
      </c>
      <c r="C36" s="18"/>
      <c r="D36" s="19"/>
      <c r="E36" s="17" t="str">
        <f>VLOOKUP(E4,'M-TT'!$A$6:$U$16,12)</f>
        <v>27m27</v>
      </c>
      <c r="F36" s="18"/>
      <c r="G36" s="19"/>
      <c r="H36" s="17" t="str">
        <f>VLOOKUP(H4,'M-TT'!$A$6:$U$16,12)</f>
        <v>28m43</v>
      </c>
      <c r="I36" s="18"/>
      <c r="J36" s="19"/>
      <c r="K36" s="17" t="str">
        <f>VLOOKUP(K4,'M-TT'!$A$6:$U$16,12)</f>
        <v>NM</v>
      </c>
      <c r="L36" s="18"/>
      <c r="M36" s="19"/>
      <c r="N36" s="17" t="str">
        <f>VLOOKUP(N4,'M-TT'!$A$6:$U$16,12)</f>
        <v>NM</v>
      </c>
      <c r="O36" s="18"/>
      <c r="P36" s="19"/>
      <c r="Q36" s="17" t="str">
        <f>VLOOKUP(Q4,'M-TT'!$A$6:$U$16,12)</f>
        <v>NM</v>
      </c>
      <c r="R36" s="18"/>
      <c r="S36" s="19"/>
      <c r="T36" s="17" t="str">
        <f>VLOOKUP(T4,'M-TT'!$A$6:$U$16,12)</f>
        <v>NM</v>
      </c>
      <c r="U36" s="18"/>
      <c r="V36" s="19"/>
      <c r="W36" s="17" t="str">
        <f>VLOOKUP(W4,'M-TT'!$A$6:$U$16,12)</f>
        <v>NM</v>
      </c>
      <c r="X36" s="18"/>
      <c r="Y36" s="19"/>
      <c r="Z36" s="10"/>
    </row>
    <row r="37" spans="1:26" ht="9.75">
      <c r="A37" s="21" t="s">
        <v>29</v>
      </c>
      <c r="B37" s="17" t="str">
        <f>VLOOKUP(B4,'M-TT'!$A$6:$U$16,16)</f>
        <v>62m17</v>
      </c>
      <c r="C37" s="18"/>
      <c r="D37" s="19"/>
      <c r="E37" s="17" t="str">
        <f>VLOOKUP(E4,'M-TT'!$A$6:$U$16,16)</f>
        <v>37m97</v>
      </c>
      <c r="F37" s="18"/>
      <c r="G37" s="19"/>
      <c r="H37" s="17" t="str">
        <f>VLOOKUP(H4,'M-TT'!$A$6:$U$16,16)</f>
        <v>29m35</v>
      </c>
      <c r="I37" s="18"/>
      <c r="J37" s="19"/>
      <c r="K37" s="17" t="str">
        <f>VLOOKUP(K4,'M-TT'!$A$6:$U$16,16)</f>
        <v>36m18</v>
      </c>
      <c r="L37" s="18"/>
      <c r="M37" s="19"/>
      <c r="N37" s="17" t="str">
        <f>VLOOKUP(N4,'M-TT'!$A$6:$U$16,16)</f>
        <v>36m18</v>
      </c>
      <c r="O37" s="18"/>
      <c r="P37" s="19"/>
      <c r="Q37" s="17" t="str">
        <f>VLOOKUP(Q4,'M-TT'!$A$6:$U$16,16)</f>
        <v>36m18</v>
      </c>
      <c r="R37" s="18"/>
      <c r="S37" s="19"/>
      <c r="T37" s="17" t="str">
        <f>VLOOKUP(T4,'M-TT'!$A$6:$U$16,16)</f>
        <v>36m18</v>
      </c>
      <c r="U37" s="18"/>
      <c r="V37" s="19"/>
      <c r="W37" s="17" t="str">
        <f>VLOOKUP(W4,'M-TT'!$A$6:$U$16,16)</f>
        <v>36m18</v>
      </c>
      <c r="X37" s="18"/>
      <c r="Y37" s="19"/>
      <c r="Z37" s="10"/>
    </row>
    <row r="38" spans="1:26" ht="9.75">
      <c r="A38" s="14" t="s">
        <v>31</v>
      </c>
      <c r="B38" s="12" t="str">
        <f>VLOOKUP(B4,MR!$A$2:$J$9,8)</f>
        <v>2'00"69</v>
      </c>
      <c r="C38" s="15" t="str">
        <f>LEFT(VLOOKUP(B4,MR!$A$2:$Q$9,10),3)&amp;","&amp;LEFT(VLOOKUP(B4,MR!$A$2:$Q$9,12),3)</f>
        <v>村中　,蔦　　</v>
      </c>
      <c r="D38" s="13" t="str">
        <f>VLOOKUP(B4,MR!$A$2:$J$9,4)</f>
        <v>石川･金沢ＡＣ</v>
      </c>
      <c r="E38" s="12" t="str">
        <f>VLOOKUP(E4,MR!$A$2:$J$9,8)</f>
        <v>2'08"04</v>
      </c>
      <c r="F38" s="15" t="str">
        <f>LEFT(VLOOKUP(E4,MR!$A$2:$Q$9,10),3)&amp;","&amp;LEFT(VLOOKUP(E4,MR!$A$2:$Q$9,12),3)</f>
        <v>藤堂　,門前　</v>
      </c>
      <c r="G38" s="13" t="str">
        <f>VLOOKUP(E4,MR!$A$2:$J$9,4)</f>
        <v>福井･大 野 高</v>
      </c>
      <c r="H38" s="12" t="str">
        <f>VLOOKUP(H4,MR!$A$2:$J$9,8)</f>
        <v>2'09"34</v>
      </c>
      <c r="I38" s="15" t="str">
        <f>LEFT(VLOOKUP(H4,MR!$A$2:$Q$9,10),3)&amp;","&amp;LEFT(VLOOKUP(H4,MR!$A$2:$Q$9,12),3)</f>
        <v>堀川　,西谷　</v>
      </c>
      <c r="J38" s="13" t="str">
        <f>VLOOKUP(H4,MR!$A$2:$J$9,4)</f>
        <v>石川･大聖寺高</v>
      </c>
      <c r="K38" s="12" t="str">
        <f>VLOOKUP(K4,MR!$A$2:$J$9,8)</f>
        <v>2'10"46</v>
      </c>
      <c r="L38" s="15" t="str">
        <f>LEFT(VLOOKUP(K4,MR!$A$2:$Q$9,10),3)&amp;","&amp;LEFT(VLOOKUP(K4,MR!$A$2:$Q$9,12),3)</f>
        <v>吉浦　,紋谷　</v>
      </c>
      <c r="M38" s="13" t="str">
        <f>VLOOKUP(K4,MR!$A$2:$J$9,4)</f>
        <v>石川･大聖寺高</v>
      </c>
      <c r="N38" s="12" t="str">
        <f>VLOOKUP(N4,MR!$A$2:$J$9,8)</f>
        <v>2'11"16</v>
      </c>
      <c r="O38" s="15" t="str">
        <f>LEFT(VLOOKUP(N4,MR!$A$2:$Q$9,10),3)&amp;","&amp;LEFT(VLOOKUP(N4,MR!$A$2:$Q$9,12),3)</f>
        <v>桶谷　,長田　</v>
      </c>
      <c r="P38" s="13" t="str">
        <f>VLOOKUP(N4,MR!$A$2:$J$9,4)</f>
        <v>石川･小松工高</v>
      </c>
      <c r="Q38" s="12" t="str">
        <f>VLOOKUP(Q4,MR!$A$2:$J$9,8)</f>
        <v>2'11"72</v>
      </c>
      <c r="R38" s="15" t="str">
        <f>LEFT(VLOOKUP(Q4,MR!$A$2:$Q$9,10),3)&amp;","&amp;LEFT(VLOOKUP(Q4,MR!$A$2:$Q$9,12),3)</f>
        <v>松村　,菅田　</v>
      </c>
      <c r="S38" s="13" t="str">
        <f>VLOOKUP(Q4,MR!$A$2:$J$9,4)</f>
        <v>石川･大聖寺高</v>
      </c>
      <c r="T38" s="12" t="str">
        <f>VLOOKUP(T4,MR!$A$2:$J$9,8)</f>
        <v>2'13"31</v>
      </c>
      <c r="U38" s="15" t="str">
        <f>LEFT(VLOOKUP(T4,MR!$A$2:$Q$9,10),3)&amp;","&amp;LEFT(VLOOKUP(T4,MR!$A$2:$Q$9,12),3)</f>
        <v>濱　　,尾上　</v>
      </c>
      <c r="V38" s="13" t="str">
        <f>VLOOKUP(T4,MR!$A$2:$J$9,4)</f>
        <v>石川･小 松 高</v>
      </c>
      <c r="W38" s="12" t="str">
        <f>VLOOKUP(W4,MR!$A$2:$J$9,8)</f>
        <v>2'14"46</v>
      </c>
      <c r="X38" s="15" t="str">
        <f>LEFT(VLOOKUP(W4,MR!$A$2:$Q$9,10),3)&amp;","&amp;LEFT(VLOOKUP(W4,MR!$A$2:$Q$9,12),3)</f>
        <v>山脇　,佐々木</v>
      </c>
      <c r="Y38" s="13" t="str">
        <f>VLOOKUP(W4,MR!$A$2:$J$9,4)</f>
        <v>福井･大 野 高</v>
      </c>
      <c r="Z38" s="10"/>
    </row>
    <row r="39" spans="1:26" ht="9.75">
      <c r="A39" s="24"/>
      <c r="B39" s="11"/>
      <c r="C39" s="22" t="str">
        <f>LEFT(VLOOKUP(B4,MR!$A$2:$Q$9,14),3)&amp;","&amp;LEFT(VLOOKUP(B4,MR!$A$2:$Q$9,16),3)</f>
        <v>村中　,鈴木　</v>
      </c>
      <c r="D39" s="23"/>
      <c r="E39" s="11"/>
      <c r="F39" s="22" t="str">
        <f>LEFT(VLOOKUP(E4,MR!$A$2:$Q$9,14),3)&amp;","&amp;LEFT(VLOOKUP(E4,MR!$A$2:$Q$9,16),3)</f>
        <v>加藤　,堂下　</v>
      </c>
      <c r="G39" s="23"/>
      <c r="H39" s="11"/>
      <c r="I39" s="22" t="str">
        <f>LEFT(VLOOKUP(H4,MR!$A$2:$Q$9,14),3)&amp;","&amp;LEFT(VLOOKUP(H4,MR!$A$2:$Q$9,16),3)</f>
        <v>北出　,大下　</v>
      </c>
      <c r="J39" s="23"/>
      <c r="K39" s="11"/>
      <c r="L39" s="22" t="str">
        <f>LEFT(VLOOKUP(K4,MR!$A$2:$Q$9,14),3)&amp;","&amp;LEFT(VLOOKUP(K4,MR!$A$2:$Q$9,16),3)</f>
        <v>田井　,宮越　</v>
      </c>
      <c r="M39" s="23"/>
      <c r="N39" s="11"/>
      <c r="O39" s="22" t="str">
        <f>LEFT(VLOOKUP(N4,MR!$A$2:$Q$9,14),3)&amp;","&amp;LEFT(VLOOKUP(N4,MR!$A$2:$Q$9,16),3)</f>
        <v>杉本　,山口　</v>
      </c>
      <c r="P39" s="23"/>
      <c r="Q39" s="11"/>
      <c r="R39" s="22" t="str">
        <f>LEFT(VLOOKUP(Q4,MR!$A$2:$Q$9,14),3)&amp;","&amp;LEFT(VLOOKUP(Q4,MR!$A$2:$Q$9,16),3)</f>
        <v>奥村　,中山　</v>
      </c>
      <c r="S39" s="23"/>
      <c r="T39" s="11"/>
      <c r="U39" s="22" t="str">
        <f>LEFT(VLOOKUP(T4,MR!$A$2:$Q$9,14),3)&amp;","&amp;LEFT(VLOOKUP(T4,MR!$A$2:$Q$9,16),3)</f>
        <v>西野　,中野　</v>
      </c>
      <c r="V39" s="23"/>
      <c r="W39" s="11"/>
      <c r="X39" s="22" t="str">
        <f>LEFT(VLOOKUP(W4,MR!$A$2:$Q$9,14),3)&amp;","&amp;LEFT(VLOOKUP(W4,MR!$A$2:$Q$9,16),3)</f>
        <v>門前　,石川　</v>
      </c>
      <c r="Y39" s="23"/>
      <c r="Z39" s="10"/>
    </row>
    <row r="40" spans="1:25" ht="9.75">
      <c r="A40" s="25"/>
      <c r="B40" s="8"/>
      <c r="C40" s="25"/>
      <c r="D40" s="8"/>
      <c r="E40" s="8"/>
      <c r="F40" s="25"/>
      <c r="G40" s="8"/>
      <c r="H40" s="8"/>
      <c r="I40" s="25"/>
      <c r="J40" s="8"/>
      <c r="K40" s="8"/>
      <c r="L40" s="25"/>
      <c r="M40" s="8"/>
      <c r="N40" s="8"/>
      <c r="O40" s="25"/>
      <c r="P40" s="8"/>
      <c r="Q40" s="8"/>
      <c r="R40" s="25"/>
      <c r="S40" s="8"/>
      <c r="T40" s="8"/>
      <c r="U40" s="25"/>
      <c r="V40" s="8"/>
      <c r="W40" s="8"/>
      <c r="X40" s="25"/>
      <c r="Y40" s="9" t="s">
        <v>32</v>
      </c>
    </row>
  </sheetData>
  <sheetProtection/>
  <printOptions/>
  <pageMargins left="0.393307" right="0.393307" top="0.393307" bottom="0.393307" header="0.314646" footer="0.314646"/>
  <pageSetup horizontalDpi="600" verticalDpi="6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8"/>
  <sheetViews>
    <sheetView defaultGridColor="0" zoomScale="101" zoomScaleNormal="101" zoomScalePageLayoutView="0" colorId="22" workbookViewId="0" topLeftCell="A1">
      <selection activeCell="U14" sqref="U14"/>
    </sheetView>
  </sheetViews>
  <sheetFormatPr defaultColWidth="15.83203125" defaultRowHeight="14.25" customHeight="1"/>
  <cols>
    <col min="1" max="1" width="2.83203125" style="3" customWidth="1"/>
    <col min="2" max="2" width="6" style="3" customWidth="1"/>
    <col min="3" max="3" width="19.66015625" style="3" customWidth="1"/>
    <col min="4" max="4" width="5.16015625" style="26" customWidth="1"/>
    <col min="5" max="5" width="24" style="3" customWidth="1"/>
    <col min="6" max="6" width="3.83203125" style="26" customWidth="1"/>
    <col min="7" max="7" width="4.83203125" style="26" customWidth="1"/>
    <col min="8" max="8" width="8.66015625" style="27" customWidth="1"/>
    <col min="9" max="9" width="5.83203125" style="3" customWidth="1"/>
    <col min="10" max="10" width="3.83203125" style="3" customWidth="1"/>
    <col min="11" max="11" width="4.83203125" style="3" customWidth="1"/>
    <col min="12" max="12" width="8.83203125" style="27" customWidth="1"/>
    <col min="13" max="13" width="5.83203125" style="3" customWidth="1"/>
    <col min="14" max="14" width="3.83203125" style="3" customWidth="1"/>
    <col min="15" max="15" width="4.83203125" style="3" customWidth="1"/>
    <col min="16" max="16" width="9" style="27" customWidth="1"/>
    <col min="17" max="17" width="5.83203125" style="3" customWidth="1"/>
    <col min="18" max="18" width="7" style="3" customWidth="1"/>
    <col min="19" max="19" width="5.83203125" style="3" customWidth="1"/>
    <col min="20" max="20" width="4.66015625" style="3" customWidth="1"/>
    <col min="21" max="16384" width="15.83203125" style="3" customWidth="1"/>
  </cols>
  <sheetData>
    <row r="1" spans="1:20" ht="21" customHeight="1">
      <c r="A1" s="30"/>
      <c r="B1" s="31" t="s">
        <v>819</v>
      </c>
      <c r="C1" s="33"/>
      <c r="D1" s="32"/>
      <c r="E1" s="33"/>
      <c r="F1" s="32"/>
      <c r="G1" s="32"/>
      <c r="H1" s="33"/>
      <c r="I1" s="33"/>
      <c r="J1" s="5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">
      <c r="A2" s="30"/>
      <c r="B2" s="33"/>
      <c r="C2" s="33"/>
      <c r="D2" s="32"/>
      <c r="E2" s="33"/>
      <c r="F2" s="32"/>
      <c r="G2" s="32"/>
      <c r="H2" s="33"/>
      <c r="I2" s="33"/>
      <c r="J2" s="30"/>
      <c r="K2" s="30"/>
      <c r="L2" s="30"/>
      <c r="M2" s="30"/>
      <c r="N2" s="30"/>
      <c r="O2" s="30"/>
      <c r="P2" s="30"/>
      <c r="Q2" s="30"/>
      <c r="R2" s="30"/>
      <c r="S2" s="36" t="s">
        <v>820</v>
      </c>
      <c r="T2" s="30"/>
    </row>
    <row r="3" spans="1:20" ht="11.25" customHeight="1">
      <c r="A3" s="30"/>
      <c r="B3" s="37"/>
      <c r="C3" s="38"/>
      <c r="D3" s="38"/>
      <c r="E3" s="38"/>
      <c r="F3" s="39"/>
      <c r="G3" s="33"/>
      <c r="H3" s="32" t="s">
        <v>821</v>
      </c>
      <c r="I3" s="32"/>
      <c r="J3" s="38"/>
      <c r="K3" s="32"/>
      <c r="L3" s="32" t="s">
        <v>822</v>
      </c>
      <c r="M3" s="32"/>
      <c r="N3" s="38"/>
      <c r="O3" s="32"/>
      <c r="P3" s="32" t="s">
        <v>823</v>
      </c>
      <c r="Q3" s="32"/>
      <c r="R3" s="38"/>
      <c r="S3" s="38"/>
      <c r="T3" s="41"/>
    </row>
    <row r="4" spans="1:20" ht="11.25" customHeight="1">
      <c r="A4" s="30"/>
      <c r="B4" s="41" t="s">
        <v>37</v>
      </c>
      <c r="C4" s="42" t="s">
        <v>38</v>
      </c>
      <c r="D4" s="42" t="s">
        <v>39</v>
      </c>
      <c r="E4" s="42" t="s">
        <v>40</v>
      </c>
      <c r="F4" s="42"/>
      <c r="H4" s="26"/>
      <c r="I4" s="26"/>
      <c r="J4" s="42"/>
      <c r="K4" s="26"/>
      <c r="L4" s="26"/>
      <c r="M4" s="26"/>
      <c r="N4" s="42"/>
      <c r="O4" s="26"/>
      <c r="P4" s="26"/>
      <c r="Q4" s="26"/>
      <c r="R4" s="42" t="s">
        <v>41</v>
      </c>
      <c r="S4" s="42"/>
      <c r="T4" s="41"/>
    </row>
    <row r="5" spans="1:20" ht="11.25" customHeight="1">
      <c r="A5" s="30"/>
      <c r="B5" s="41"/>
      <c r="C5" s="42"/>
      <c r="D5" s="42"/>
      <c r="E5" s="42"/>
      <c r="F5" s="42" t="s">
        <v>42</v>
      </c>
      <c r="G5" s="26" t="s">
        <v>684</v>
      </c>
      <c r="H5" s="26" t="s">
        <v>44</v>
      </c>
      <c r="I5" s="26" t="s">
        <v>46</v>
      </c>
      <c r="J5" s="42" t="s">
        <v>42</v>
      </c>
      <c r="K5" s="26" t="s">
        <v>684</v>
      </c>
      <c r="L5" s="26" t="s">
        <v>44</v>
      </c>
      <c r="M5" s="26" t="s">
        <v>46</v>
      </c>
      <c r="N5" s="42" t="s">
        <v>42</v>
      </c>
      <c r="O5" s="26" t="s">
        <v>684</v>
      </c>
      <c r="P5" s="26" t="s">
        <v>44</v>
      </c>
      <c r="Q5" s="26" t="s">
        <v>46</v>
      </c>
      <c r="R5" s="42" t="s">
        <v>46</v>
      </c>
      <c r="S5" s="42" t="s">
        <v>47</v>
      </c>
      <c r="T5" s="41"/>
    </row>
    <row r="6" spans="1:20" ht="18" customHeight="1">
      <c r="A6" s="30">
        <v>1</v>
      </c>
      <c r="B6" s="44">
        <v>809</v>
      </c>
      <c r="C6" s="46" t="s">
        <v>824</v>
      </c>
      <c r="D6" s="45">
        <v>2</v>
      </c>
      <c r="E6" s="46" t="s">
        <v>181</v>
      </c>
      <c r="F6" s="45"/>
      <c r="G6" s="47">
        <v>9</v>
      </c>
      <c r="H6" s="105" t="s">
        <v>825</v>
      </c>
      <c r="I6" s="48">
        <v>559</v>
      </c>
      <c r="J6" s="46"/>
      <c r="K6" s="47">
        <v>14</v>
      </c>
      <c r="L6" s="48" t="s">
        <v>826</v>
      </c>
      <c r="M6" s="48">
        <v>472</v>
      </c>
      <c r="N6" s="45"/>
      <c r="O6" s="47">
        <v>21</v>
      </c>
      <c r="P6" s="48" t="s">
        <v>827</v>
      </c>
      <c r="Q6" s="48">
        <v>599</v>
      </c>
      <c r="R6" s="46">
        <f aca="true" t="shared" si="0" ref="R6:R20">IF(H6="","",I6+M6+Q6)</f>
        <v>1630</v>
      </c>
      <c r="S6" s="46">
        <f aca="true" t="shared" si="1" ref="S6:S20">IF(R6="","",RANK(R6,$R$6:$R$25))</f>
        <v>1</v>
      </c>
      <c r="T6" s="50"/>
    </row>
    <row r="7" spans="1:20" ht="18" customHeight="1">
      <c r="A7" s="30">
        <v>2</v>
      </c>
      <c r="B7" s="44">
        <v>732</v>
      </c>
      <c r="C7" s="46" t="s">
        <v>828</v>
      </c>
      <c r="D7" s="45">
        <v>2</v>
      </c>
      <c r="E7" s="46" t="s">
        <v>194</v>
      </c>
      <c r="F7" s="45"/>
      <c r="G7" s="47">
        <v>18</v>
      </c>
      <c r="H7" s="105" t="s">
        <v>829</v>
      </c>
      <c r="I7" s="48">
        <v>639</v>
      </c>
      <c r="J7" s="45"/>
      <c r="K7" s="47">
        <v>23</v>
      </c>
      <c r="L7" s="48" t="s">
        <v>830</v>
      </c>
      <c r="M7" s="48">
        <v>485</v>
      </c>
      <c r="N7" s="45"/>
      <c r="O7" s="47">
        <v>10</v>
      </c>
      <c r="P7" s="48" t="s">
        <v>831</v>
      </c>
      <c r="Q7" s="48">
        <v>480</v>
      </c>
      <c r="R7" s="46">
        <f t="shared" si="0"/>
        <v>1604</v>
      </c>
      <c r="S7" s="46">
        <f t="shared" si="1"/>
        <v>2</v>
      </c>
      <c r="T7" s="50"/>
    </row>
    <row r="8" spans="1:20" ht="18" customHeight="1">
      <c r="A8" s="30">
        <v>3</v>
      </c>
      <c r="B8" s="44">
        <v>745</v>
      </c>
      <c r="C8" s="46" t="s">
        <v>832</v>
      </c>
      <c r="D8" s="45">
        <v>1</v>
      </c>
      <c r="E8" s="46" t="s">
        <v>194</v>
      </c>
      <c r="F8" s="45"/>
      <c r="G8" s="47">
        <v>14</v>
      </c>
      <c r="H8" s="105" t="s">
        <v>833</v>
      </c>
      <c r="I8" s="48">
        <v>525</v>
      </c>
      <c r="J8" s="46"/>
      <c r="K8" s="47">
        <v>19</v>
      </c>
      <c r="L8" s="48" t="s">
        <v>834</v>
      </c>
      <c r="M8" s="48">
        <v>492</v>
      </c>
      <c r="N8" s="45"/>
      <c r="O8" s="47">
        <v>6</v>
      </c>
      <c r="P8" s="48" t="s">
        <v>835</v>
      </c>
      <c r="Q8" s="48">
        <v>511</v>
      </c>
      <c r="R8" s="46">
        <f t="shared" si="0"/>
        <v>1528</v>
      </c>
      <c r="S8" s="46">
        <f t="shared" si="1"/>
        <v>3</v>
      </c>
      <c r="T8" s="50"/>
    </row>
    <row r="9" spans="1:20" ht="18" customHeight="1">
      <c r="A9" s="30">
        <v>4</v>
      </c>
      <c r="B9" s="44">
        <v>590</v>
      </c>
      <c r="C9" s="46" t="s">
        <v>836</v>
      </c>
      <c r="D9" s="45">
        <v>2</v>
      </c>
      <c r="E9" s="46" t="s">
        <v>217</v>
      </c>
      <c r="F9" s="45"/>
      <c r="G9" s="47">
        <v>13</v>
      </c>
      <c r="H9" s="105" t="s">
        <v>837</v>
      </c>
      <c r="I9" s="48">
        <v>493</v>
      </c>
      <c r="J9" s="45"/>
      <c r="K9" s="47">
        <v>18</v>
      </c>
      <c r="L9" s="48" t="s">
        <v>838</v>
      </c>
      <c r="M9" s="48">
        <v>460</v>
      </c>
      <c r="N9" s="45"/>
      <c r="O9" s="47">
        <v>5</v>
      </c>
      <c r="P9" s="48" t="s">
        <v>839</v>
      </c>
      <c r="Q9" s="48">
        <v>491</v>
      </c>
      <c r="R9" s="46">
        <f t="shared" si="0"/>
        <v>1444</v>
      </c>
      <c r="S9" s="46">
        <f t="shared" si="1"/>
        <v>4</v>
      </c>
      <c r="T9" s="50"/>
    </row>
    <row r="10" spans="1:20" ht="18" customHeight="1">
      <c r="A10" s="30">
        <v>5</v>
      </c>
      <c r="B10" s="44">
        <v>802</v>
      </c>
      <c r="C10" s="46" t="s">
        <v>840</v>
      </c>
      <c r="D10" s="45">
        <v>2</v>
      </c>
      <c r="E10" s="46" t="s">
        <v>181</v>
      </c>
      <c r="F10" s="45"/>
      <c r="G10" s="47">
        <v>5</v>
      </c>
      <c r="H10" s="105" t="s">
        <v>841</v>
      </c>
      <c r="I10" s="48">
        <v>488</v>
      </c>
      <c r="J10" s="45"/>
      <c r="K10" s="47">
        <v>10</v>
      </c>
      <c r="L10" s="48" t="s">
        <v>842</v>
      </c>
      <c r="M10" s="48">
        <v>523</v>
      </c>
      <c r="N10" s="45"/>
      <c r="O10" s="47">
        <v>17</v>
      </c>
      <c r="P10" s="48" t="s">
        <v>843</v>
      </c>
      <c r="Q10" s="48">
        <v>433</v>
      </c>
      <c r="R10" s="46">
        <f t="shared" si="0"/>
        <v>1444</v>
      </c>
      <c r="S10" s="46">
        <f t="shared" si="1"/>
        <v>4</v>
      </c>
      <c r="T10" s="50"/>
    </row>
    <row r="11" spans="1:20" ht="18" customHeight="1">
      <c r="A11" s="30">
        <v>6</v>
      </c>
      <c r="B11" s="44">
        <v>622</v>
      </c>
      <c r="C11" s="46" t="s">
        <v>844</v>
      </c>
      <c r="D11" s="45">
        <v>2</v>
      </c>
      <c r="E11" s="46" t="s">
        <v>764</v>
      </c>
      <c r="F11" s="45"/>
      <c r="G11" s="47">
        <v>16</v>
      </c>
      <c r="H11" s="105" t="s">
        <v>845</v>
      </c>
      <c r="I11" s="48">
        <v>528</v>
      </c>
      <c r="J11" s="45"/>
      <c r="K11" s="47">
        <v>21</v>
      </c>
      <c r="L11" s="48" t="s">
        <v>846</v>
      </c>
      <c r="M11" s="48">
        <v>450</v>
      </c>
      <c r="N11" s="45"/>
      <c r="O11" s="47">
        <v>8</v>
      </c>
      <c r="P11" s="48" t="s">
        <v>847</v>
      </c>
      <c r="Q11" s="48">
        <v>356</v>
      </c>
      <c r="R11" s="46">
        <f t="shared" si="0"/>
        <v>1334</v>
      </c>
      <c r="S11" s="46">
        <f t="shared" si="1"/>
        <v>6</v>
      </c>
      <c r="T11" s="50"/>
    </row>
    <row r="12" spans="1:20" ht="18" customHeight="1">
      <c r="A12" s="30">
        <v>7</v>
      </c>
      <c r="B12" s="44">
        <v>57</v>
      </c>
      <c r="C12" s="46" t="s">
        <v>848</v>
      </c>
      <c r="D12" s="45">
        <v>2</v>
      </c>
      <c r="E12" s="46" t="s">
        <v>250</v>
      </c>
      <c r="F12" s="45"/>
      <c r="G12" s="47">
        <v>4</v>
      </c>
      <c r="H12" s="105" t="s">
        <v>849</v>
      </c>
      <c r="I12" s="48">
        <v>477</v>
      </c>
      <c r="J12" s="45"/>
      <c r="K12" s="47">
        <v>9</v>
      </c>
      <c r="L12" s="48" t="s">
        <v>850</v>
      </c>
      <c r="M12" s="48">
        <v>405</v>
      </c>
      <c r="N12" s="45"/>
      <c r="O12" s="47">
        <v>16</v>
      </c>
      <c r="P12" s="48" t="s">
        <v>851</v>
      </c>
      <c r="Q12" s="48">
        <v>301</v>
      </c>
      <c r="R12" s="46">
        <f t="shared" si="0"/>
        <v>1183</v>
      </c>
      <c r="S12" s="46">
        <f t="shared" si="1"/>
        <v>7</v>
      </c>
      <c r="T12" s="50"/>
    </row>
    <row r="13" spans="1:20" ht="18" customHeight="1">
      <c r="A13" s="30">
        <v>8</v>
      </c>
      <c r="B13" s="44">
        <v>817</v>
      </c>
      <c r="C13" s="46" t="s">
        <v>852</v>
      </c>
      <c r="D13" s="45">
        <v>1</v>
      </c>
      <c r="E13" s="46" t="s">
        <v>181</v>
      </c>
      <c r="F13" s="45"/>
      <c r="G13" s="47">
        <v>22</v>
      </c>
      <c r="H13" s="105" t="s">
        <v>853</v>
      </c>
      <c r="I13" s="48">
        <v>414</v>
      </c>
      <c r="J13" s="46"/>
      <c r="K13" s="47">
        <v>7</v>
      </c>
      <c r="L13" s="48" t="s">
        <v>854</v>
      </c>
      <c r="M13" s="48">
        <v>286</v>
      </c>
      <c r="N13" s="45"/>
      <c r="O13" s="47">
        <v>14</v>
      </c>
      <c r="P13" s="48" t="s">
        <v>855</v>
      </c>
      <c r="Q13" s="48">
        <v>386</v>
      </c>
      <c r="R13" s="46">
        <f t="shared" si="0"/>
        <v>1086</v>
      </c>
      <c r="S13" s="46">
        <f t="shared" si="1"/>
        <v>8</v>
      </c>
      <c r="T13" s="50"/>
    </row>
    <row r="14" spans="1:20" ht="18" customHeight="1">
      <c r="A14" s="30"/>
      <c r="B14" s="44">
        <v>243</v>
      </c>
      <c r="C14" s="46" t="s">
        <v>856</v>
      </c>
      <c r="D14" s="45">
        <v>3</v>
      </c>
      <c r="E14" s="46" t="s">
        <v>290</v>
      </c>
      <c r="F14" s="45"/>
      <c r="G14" s="47">
        <v>20</v>
      </c>
      <c r="H14" s="105" t="s">
        <v>857</v>
      </c>
      <c r="I14" s="48">
        <v>390</v>
      </c>
      <c r="J14" s="45"/>
      <c r="K14" s="47">
        <v>5</v>
      </c>
      <c r="L14" s="48" t="s">
        <v>858</v>
      </c>
      <c r="M14" s="48">
        <v>338</v>
      </c>
      <c r="N14" s="45"/>
      <c r="O14" s="47">
        <v>12</v>
      </c>
      <c r="P14" s="48" t="s">
        <v>859</v>
      </c>
      <c r="Q14" s="48">
        <v>317</v>
      </c>
      <c r="R14" s="46">
        <f t="shared" si="0"/>
        <v>1045</v>
      </c>
      <c r="S14" s="46">
        <f t="shared" si="1"/>
        <v>9</v>
      </c>
      <c r="T14" s="50"/>
    </row>
    <row r="15" spans="1:20" ht="18" customHeight="1">
      <c r="A15" s="30"/>
      <c r="B15" s="44">
        <v>652</v>
      </c>
      <c r="C15" s="46" t="s">
        <v>860</v>
      </c>
      <c r="D15" s="45">
        <v>1</v>
      </c>
      <c r="E15" s="46" t="s">
        <v>441</v>
      </c>
      <c r="F15" s="45"/>
      <c r="G15" s="47">
        <v>12</v>
      </c>
      <c r="H15" s="105" t="s">
        <v>861</v>
      </c>
      <c r="I15" s="48">
        <v>358</v>
      </c>
      <c r="J15" s="45"/>
      <c r="K15" s="47">
        <v>17</v>
      </c>
      <c r="L15" s="48" t="s">
        <v>862</v>
      </c>
      <c r="M15" s="48">
        <v>228</v>
      </c>
      <c r="N15" s="45"/>
      <c r="O15" s="47">
        <v>4</v>
      </c>
      <c r="P15" s="48" t="s">
        <v>863</v>
      </c>
      <c r="Q15" s="48">
        <v>391</v>
      </c>
      <c r="R15" s="46">
        <f t="shared" si="0"/>
        <v>977</v>
      </c>
      <c r="S15" s="46">
        <f t="shared" si="1"/>
        <v>10</v>
      </c>
      <c r="T15" s="50"/>
    </row>
    <row r="16" spans="1:20" ht="18" customHeight="1">
      <c r="A16" s="30"/>
      <c r="B16" s="44">
        <v>594</v>
      </c>
      <c r="C16" s="46" t="s">
        <v>864</v>
      </c>
      <c r="D16" s="45">
        <v>1</v>
      </c>
      <c r="E16" s="46" t="s">
        <v>217</v>
      </c>
      <c r="F16" s="45"/>
      <c r="G16" s="47">
        <v>17</v>
      </c>
      <c r="H16" s="105" t="s">
        <v>865</v>
      </c>
      <c r="I16" s="48">
        <v>496</v>
      </c>
      <c r="J16" s="45"/>
      <c r="K16" s="47">
        <v>22</v>
      </c>
      <c r="L16" s="48" t="s">
        <v>866</v>
      </c>
      <c r="M16" s="48">
        <v>268</v>
      </c>
      <c r="N16" s="45"/>
      <c r="O16" s="47">
        <v>9</v>
      </c>
      <c r="P16" s="48" t="s">
        <v>867</v>
      </c>
      <c r="Q16" s="48">
        <v>204</v>
      </c>
      <c r="R16" s="46">
        <f t="shared" si="0"/>
        <v>968</v>
      </c>
      <c r="S16" s="46">
        <f t="shared" si="1"/>
        <v>11</v>
      </c>
      <c r="T16" s="50"/>
    </row>
    <row r="17" spans="1:20" ht="18" customHeight="1">
      <c r="A17" s="30"/>
      <c r="B17" s="44">
        <v>246</v>
      </c>
      <c r="C17" s="46" t="s">
        <v>868</v>
      </c>
      <c r="D17" s="45">
        <v>2</v>
      </c>
      <c r="E17" s="46" t="s">
        <v>290</v>
      </c>
      <c r="F17" s="45"/>
      <c r="G17" s="47">
        <v>11</v>
      </c>
      <c r="H17" s="105" t="s">
        <v>869</v>
      </c>
      <c r="I17" s="48">
        <v>356</v>
      </c>
      <c r="J17" s="45"/>
      <c r="K17" s="47">
        <v>16</v>
      </c>
      <c r="L17" s="48" t="s">
        <v>870</v>
      </c>
      <c r="M17" s="48">
        <v>261</v>
      </c>
      <c r="N17" s="45"/>
      <c r="O17" s="47">
        <v>23</v>
      </c>
      <c r="P17" s="48" t="s">
        <v>871</v>
      </c>
      <c r="Q17" s="48">
        <v>326</v>
      </c>
      <c r="R17" s="46">
        <f t="shared" si="0"/>
        <v>943</v>
      </c>
      <c r="S17" s="46">
        <f t="shared" si="1"/>
        <v>12</v>
      </c>
      <c r="T17" s="50"/>
    </row>
    <row r="18" spans="1:20" ht="18" customHeight="1">
      <c r="A18" s="30"/>
      <c r="B18" s="44">
        <v>653</v>
      </c>
      <c r="C18" s="46" t="s">
        <v>872</v>
      </c>
      <c r="D18" s="45">
        <v>1</v>
      </c>
      <c r="E18" s="46" t="s">
        <v>441</v>
      </c>
      <c r="F18" s="45"/>
      <c r="G18" s="47">
        <v>15</v>
      </c>
      <c r="H18" s="105" t="s">
        <v>873</v>
      </c>
      <c r="I18" s="48">
        <v>342</v>
      </c>
      <c r="J18" s="45"/>
      <c r="K18" s="47">
        <v>20</v>
      </c>
      <c r="L18" s="48" t="s">
        <v>874</v>
      </c>
      <c r="M18" s="48">
        <v>252</v>
      </c>
      <c r="N18" s="45"/>
      <c r="O18" s="47">
        <v>7</v>
      </c>
      <c r="P18" s="48" t="s">
        <v>875</v>
      </c>
      <c r="Q18" s="48">
        <v>345</v>
      </c>
      <c r="R18" s="46">
        <f t="shared" si="0"/>
        <v>939</v>
      </c>
      <c r="S18" s="46">
        <f t="shared" si="1"/>
        <v>13</v>
      </c>
      <c r="T18" s="50"/>
    </row>
    <row r="19" spans="1:20" ht="18" customHeight="1">
      <c r="A19" s="30"/>
      <c r="B19" s="44">
        <v>23</v>
      </c>
      <c r="C19" s="46" t="s">
        <v>876</v>
      </c>
      <c r="D19" s="45">
        <v>2</v>
      </c>
      <c r="E19" s="46" t="s">
        <v>455</v>
      </c>
      <c r="F19" s="45"/>
      <c r="G19" s="47">
        <v>8</v>
      </c>
      <c r="H19" s="105" t="s">
        <v>877</v>
      </c>
      <c r="I19" s="48">
        <v>385</v>
      </c>
      <c r="J19" s="45"/>
      <c r="K19" s="47">
        <v>13</v>
      </c>
      <c r="L19" s="48" t="s">
        <v>878</v>
      </c>
      <c r="M19" s="48">
        <v>262</v>
      </c>
      <c r="N19" s="45"/>
      <c r="O19" s="47">
        <v>20</v>
      </c>
      <c r="P19" s="48" t="s">
        <v>879</v>
      </c>
      <c r="Q19" s="48">
        <v>183</v>
      </c>
      <c r="R19" s="46">
        <f t="shared" si="0"/>
        <v>830</v>
      </c>
      <c r="S19" s="46">
        <f t="shared" si="1"/>
        <v>14</v>
      </c>
      <c r="T19" s="50"/>
    </row>
    <row r="20" spans="1:20" ht="18" customHeight="1">
      <c r="A20" s="30"/>
      <c r="B20" s="44">
        <v>626</v>
      </c>
      <c r="C20" s="46" t="s">
        <v>880</v>
      </c>
      <c r="D20" s="45">
        <v>1</v>
      </c>
      <c r="E20" s="46" t="s">
        <v>764</v>
      </c>
      <c r="F20" s="45"/>
      <c r="G20" s="47">
        <v>7</v>
      </c>
      <c r="H20" s="105" t="s">
        <v>881</v>
      </c>
      <c r="I20" s="48">
        <v>421</v>
      </c>
      <c r="J20" s="45"/>
      <c r="K20" s="47">
        <v>12</v>
      </c>
      <c r="L20" s="48" t="s">
        <v>882</v>
      </c>
      <c r="M20" s="48">
        <v>253</v>
      </c>
      <c r="N20" s="45"/>
      <c r="O20" s="47">
        <v>19</v>
      </c>
      <c r="P20" s="48" t="s">
        <v>883</v>
      </c>
      <c r="Q20" s="48">
        <v>155</v>
      </c>
      <c r="R20" s="46">
        <f t="shared" si="0"/>
        <v>829</v>
      </c>
      <c r="S20" s="46">
        <f t="shared" si="1"/>
        <v>15</v>
      </c>
      <c r="T20" s="50"/>
    </row>
    <row r="21" spans="1:20" ht="18" customHeight="1">
      <c r="A21" s="30"/>
      <c r="B21" s="44">
        <v>348</v>
      </c>
      <c r="C21" s="46" t="s">
        <v>884</v>
      </c>
      <c r="D21" s="45">
        <v>2</v>
      </c>
      <c r="E21" s="46" t="s">
        <v>398</v>
      </c>
      <c r="F21" s="45"/>
      <c r="G21" s="47">
        <v>19</v>
      </c>
      <c r="H21" s="105" t="s">
        <v>885</v>
      </c>
      <c r="I21" s="48">
        <v>433</v>
      </c>
      <c r="J21" s="45"/>
      <c r="K21" s="47">
        <v>4</v>
      </c>
      <c r="L21" s="48" t="s">
        <v>867</v>
      </c>
      <c r="M21" s="48">
        <v>288</v>
      </c>
      <c r="N21" s="45"/>
      <c r="O21" s="47">
        <v>11</v>
      </c>
      <c r="P21" s="48"/>
      <c r="Q21" s="48"/>
      <c r="R21" s="46" t="s">
        <v>151</v>
      </c>
      <c r="S21" s="46"/>
      <c r="T21" s="50"/>
    </row>
    <row r="22" spans="1:20" ht="18" customHeight="1">
      <c r="A22" s="30"/>
      <c r="B22" s="44">
        <v>63</v>
      </c>
      <c r="C22" s="46" t="s">
        <v>886</v>
      </c>
      <c r="D22" s="45">
        <v>2</v>
      </c>
      <c r="E22" s="46" t="s">
        <v>250</v>
      </c>
      <c r="F22" s="45"/>
      <c r="G22" s="47">
        <v>21</v>
      </c>
      <c r="H22" s="105" t="s">
        <v>887</v>
      </c>
      <c r="I22" s="48">
        <v>426</v>
      </c>
      <c r="J22" s="45"/>
      <c r="K22" s="47">
        <v>6</v>
      </c>
      <c r="L22" s="48" t="s">
        <v>888</v>
      </c>
      <c r="M22" s="48">
        <v>256</v>
      </c>
      <c r="N22" s="45"/>
      <c r="O22" s="47">
        <v>13</v>
      </c>
      <c r="P22" s="48"/>
      <c r="Q22" s="48"/>
      <c r="R22" s="46" t="s">
        <v>151</v>
      </c>
      <c r="S22" s="46"/>
      <c r="T22" s="50"/>
    </row>
    <row r="23" spans="1:20" ht="18" customHeight="1">
      <c r="A23" s="30"/>
      <c r="B23" s="44">
        <v>59</v>
      </c>
      <c r="C23" s="46" t="s">
        <v>889</v>
      </c>
      <c r="D23" s="45">
        <v>2</v>
      </c>
      <c r="E23" s="46" t="s">
        <v>250</v>
      </c>
      <c r="F23" s="45"/>
      <c r="G23" s="47">
        <v>23</v>
      </c>
      <c r="H23" s="105" t="s">
        <v>890</v>
      </c>
      <c r="I23" s="48">
        <v>371</v>
      </c>
      <c r="J23" s="45"/>
      <c r="K23" s="47">
        <v>8</v>
      </c>
      <c r="L23" s="48" t="s">
        <v>891</v>
      </c>
      <c r="M23" s="48">
        <v>248</v>
      </c>
      <c r="N23" s="45"/>
      <c r="O23" s="47">
        <v>15</v>
      </c>
      <c r="P23" s="48"/>
      <c r="Q23" s="48"/>
      <c r="R23" s="46" t="s">
        <v>151</v>
      </c>
      <c r="S23" s="46"/>
      <c r="T23" s="50"/>
    </row>
    <row r="24" spans="1:20" ht="18" customHeight="1">
      <c r="A24" s="30"/>
      <c r="B24" s="44">
        <v>640</v>
      </c>
      <c r="C24" s="46" t="s">
        <v>892</v>
      </c>
      <c r="D24" s="45">
        <v>2</v>
      </c>
      <c r="E24" s="46" t="s">
        <v>441</v>
      </c>
      <c r="F24" s="45"/>
      <c r="G24" s="47">
        <v>10</v>
      </c>
      <c r="H24" s="105" t="s">
        <v>893</v>
      </c>
      <c r="I24" s="48">
        <v>380</v>
      </c>
      <c r="J24" s="45"/>
      <c r="K24" s="47">
        <v>15</v>
      </c>
      <c r="L24" s="48" t="s">
        <v>894</v>
      </c>
      <c r="M24" s="48">
        <v>230</v>
      </c>
      <c r="N24" s="45"/>
      <c r="O24" s="47">
        <v>22</v>
      </c>
      <c r="P24" s="48"/>
      <c r="Q24" s="48"/>
      <c r="R24" s="46" t="s">
        <v>151</v>
      </c>
      <c r="S24" s="46"/>
      <c r="T24" s="50"/>
    </row>
    <row r="25" spans="1:20" ht="18" customHeight="1">
      <c r="A25" s="30"/>
      <c r="B25" s="44">
        <v>648</v>
      </c>
      <c r="C25" s="46" t="s">
        <v>895</v>
      </c>
      <c r="D25" s="45">
        <v>1</v>
      </c>
      <c r="E25" s="46" t="s">
        <v>441</v>
      </c>
      <c r="F25" s="45"/>
      <c r="G25" s="47">
        <v>6</v>
      </c>
      <c r="H25" s="105"/>
      <c r="I25" s="48"/>
      <c r="J25" s="45"/>
      <c r="K25" s="47">
        <v>11</v>
      </c>
      <c r="L25" s="48"/>
      <c r="M25" s="48"/>
      <c r="N25" s="45"/>
      <c r="O25" s="47">
        <v>18</v>
      </c>
      <c r="P25" s="48"/>
      <c r="Q25" s="48"/>
      <c r="R25" s="46" t="s">
        <v>156</v>
      </c>
      <c r="S25" s="46"/>
      <c r="T25" s="50"/>
    </row>
    <row r="26" spans="1:20" ht="18" customHeight="1">
      <c r="A26" s="30"/>
      <c r="B26" s="44"/>
      <c r="C26" s="46"/>
      <c r="D26" s="45"/>
      <c r="E26" s="46"/>
      <c r="F26" s="45"/>
      <c r="G26" s="47"/>
      <c r="H26" s="48"/>
      <c r="I26" s="48"/>
      <c r="J26" s="46"/>
      <c r="K26" s="47"/>
      <c r="L26" s="48"/>
      <c r="M26" s="48"/>
      <c r="N26" s="46"/>
      <c r="O26" s="47"/>
      <c r="P26" s="48"/>
      <c r="Q26" s="48"/>
      <c r="R26" s="46"/>
      <c r="S26" s="46"/>
      <c r="T26" s="50"/>
    </row>
    <row r="27" spans="1:20" ht="12">
      <c r="A27" s="30"/>
      <c r="B27" s="33"/>
      <c r="C27" s="33"/>
      <c r="D27" s="32"/>
      <c r="E27" s="33"/>
      <c r="F27" s="32"/>
      <c r="G27" s="32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3"/>
      <c r="T27" s="30"/>
    </row>
    <row r="28" spans="1:20" ht="12">
      <c r="A28" s="30"/>
      <c r="B28" s="30"/>
      <c r="C28" s="30"/>
      <c r="E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</sheetData>
  <sheetProtection/>
  <printOptions/>
  <pageMargins left="0.590157" right="0.590157" top="0.590157" bottom="0.393307" header="0.5" footer="0.31464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defaultGridColor="0" zoomScalePageLayoutView="0" colorId="22" workbookViewId="0" topLeftCell="A1">
      <selection activeCell="D8" sqref="D8"/>
    </sheetView>
  </sheetViews>
  <sheetFormatPr defaultColWidth="15.83203125" defaultRowHeight="15" customHeight="1"/>
  <cols>
    <col min="1" max="1" width="2.83203125" style="3" customWidth="1"/>
    <col min="2" max="2" width="6" style="3" customWidth="1"/>
    <col min="3" max="3" width="18.66015625" style="3" customWidth="1"/>
    <col min="4" max="4" width="5.16015625" style="26" customWidth="1"/>
    <col min="5" max="5" width="23.66015625" style="3" customWidth="1"/>
    <col min="6" max="6" width="3.83203125" style="26" customWidth="1"/>
    <col min="7" max="7" width="4.83203125" style="26" customWidth="1"/>
    <col min="8" max="8" width="9.33203125" style="27" customWidth="1"/>
    <col min="9" max="9" width="5.83203125" style="3" customWidth="1"/>
    <col min="10" max="10" width="3.83203125" style="3" customWidth="1"/>
    <col min="11" max="11" width="4.83203125" style="3" customWidth="1"/>
    <col min="12" max="12" width="9.33203125" style="27" customWidth="1"/>
    <col min="13" max="13" width="5.83203125" style="3" customWidth="1"/>
    <col min="14" max="14" width="3.83203125" style="3" customWidth="1"/>
    <col min="15" max="15" width="4.83203125" style="3" customWidth="1"/>
    <col min="16" max="16" width="8.83203125" style="3" customWidth="1"/>
    <col min="17" max="17" width="5.83203125" style="3" customWidth="1"/>
    <col min="18" max="18" width="7.83203125" style="3" customWidth="1"/>
    <col min="19" max="19" width="5.83203125" style="3" customWidth="1"/>
    <col min="20" max="20" width="4" style="3" customWidth="1"/>
    <col min="21" max="16384" width="15.83203125" style="3" customWidth="1"/>
  </cols>
  <sheetData>
    <row r="1" spans="1:20" ht="21" customHeight="1">
      <c r="A1" s="30"/>
      <c r="B1" s="31" t="s">
        <v>896</v>
      </c>
      <c r="C1" s="33"/>
      <c r="D1" s="32"/>
      <c r="E1" s="33"/>
      <c r="F1" s="32"/>
      <c r="G1" s="32"/>
      <c r="H1" s="33"/>
      <c r="I1" s="5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">
      <c r="A2" s="30"/>
      <c r="B2" s="33"/>
      <c r="C2" s="33"/>
      <c r="D2" s="32"/>
      <c r="E2" s="33"/>
      <c r="F2" s="32"/>
      <c r="G2" s="32"/>
      <c r="H2" s="33"/>
      <c r="I2" s="30"/>
      <c r="J2" s="30"/>
      <c r="K2" s="30"/>
      <c r="L2" s="30"/>
      <c r="M2" s="30"/>
      <c r="N2" s="30"/>
      <c r="O2" s="30"/>
      <c r="P2" s="30"/>
      <c r="Q2" s="30"/>
      <c r="R2" s="30"/>
      <c r="S2" s="36" t="s">
        <v>897</v>
      </c>
      <c r="T2" s="30"/>
    </row>
    <row r="3" spans="1:20" ht="12">
      <c r="A3" s="30"/>
      <c r="B3" s="37"/>
      <c r="C3" s="38"/>
      <c r="D3" s="38"/>
      <c r="E3" s="38"/>
      <c r="F3" s="39"/>
      <c r="G3" s="33"/>
      <c r="H3" s="32" t="s">
        <v>898</v>
      </c>
      <c r="I3" s="32"/>
      <c r="J3" s="38"/>
      <c r="K3" s="32"/>
      <c r="L3" s="32" t="s">
        <v>899</v>
      </c>
      <c r="M3" s="32"/>
      <c r="N3" s="38"/>
      <c r="O3" s="32"/>
      <c r="P3" s="32" t="s">
        <v>823</v>
      </c>
      <c r="Q3" s="32"/>
      <c r="R3" s="38"/>
      <c r="S3" s="38"/>
      <c r="T3" s="41"/>
    </row>
    <row r="4" spans="1:20" ht="10.5" customHeight="1">
      <c r="A4" s="30"/>
      <c r="B4" s="41" t="s">
        <v>37</v>
      </c>
      <c r="C4" s="42" t="s">
        <v>38</v>
      </c>
      <c r="D4" s="42" t="s">
        <v>39</v>
      </c>
      <c r="E4" s="42" t="s">
        <v>40</v>
      </c>
      <c r="F4" s="42"/>
      <c r="H4" s="26"/>
      <c r="I4" s="26"/>
      <c r="J4" s="42"/>
      <c r="K4" s="26"/>
      <c r="L4" s="26"/>
      <c r="M4" s="26"/>
      <c r="N4" s="42"/>
      <c r="O4" s="26"/>
      <c r="P4" s="26"/>
      <c r="Q4" s="26"/>
      <c r="R4" s="42" t="s">
        <v>41</v>
      </c>
      <c r="S4" s="42"/>
      <c r="T4" s="41"/>
    </row>
    <row r="5" spans="1:20" ht="10.5" customHeight="1">
      <c r="A5" s="30"/>
      <c r="B5" s="41"/>
      <c r="C5" s="42"/>
      <c r="D5" s="42"/>
      <c r="E5" s="42"/>
      <c r="F5" s="42" t="s">
        <v>42</v>
      </c>
      <c r="G5" s="26" t="s">
        <v>684</v>
      </c>
      <c r="H5" s="26" t="s">
        <v>44</v>
      </c>
      <c r="I5" s="26" t="s">
        <v>46</v>
      </c>
      <c r="J5" s="42" t="s">
        <v>42</v>
      </c>
      <c r="K5" s="26" t="s">
        <v>684</v>
      </c>
      <c r="L5" s="26" t="s">
        <v>44</v>
      </c>
      <c r="M5" s="26" t="s">
        <v>46</v>
      </c>
      <c r="N5" s="42" t="s">
        <v>42</v>
      </c>
      <c r="O5" s="26" t="s">
        <v>684</v>
      </c>
      <c r="P5" s="26" t="s">
        <v>44</v>
      </c>
      <c r="Q5" s="26" t="s">
        <v>46</v>
      </c>
      <c r="R5" s="42" t="s">
        <v>46</v>
      </c>
      <c r="S5" s="42" t="s">
        <v>47</v>
      </c>
      <c r="T5" s="41"/>
    </row>
    <row r="6" spans="1:20" ht="18.75" customHeight="1">
      <c r="A6" s="30">
        <v>1</v>
      </c>
      <c r="B6" s="44">
        <v>612</v>
      </c>
      <c r="C6" s="46" t="s">
        <v>900</v>
      </c>
      <c r="D6" s="45"/>
      <c r="E6" s="46" t="s">
        <v>901</v>
      </c>
      <c r="F6" s="45"/>
      <c r="G6" s="47">
        <v>26</v>
      </c>
      <c r="H6" s="105" t="s">
        <v>902</v>
      </c>
      <c r="I6" s="48">
        <v>611</v>
      </c>
      <c r="J6" s="45"/>
      <c r="K6" s="47">
        <v>24</v>
      </c>
      <c r="L6" s="48" t="s">
        <v>903</v>
      </c>
      <c r="M6" s="48">
        <v>527</v>
      </c>
      <c r="N6" s="45"/>
      <c r="O6" s="47">
        <v>27</v>
      </c>
      <c r="P6" s="48" t="s">
        <v>904</v>
      </c>
      <c r="Q6" s="48">
        <v>818</v>
      </c>
      <c r="R6" s="46">
        <f>IF(H6="","",I6+M6+Q6)</f>
        <v>1956</v>
      </c>
      <c r="S6" s="46">
        <f>IF(R6="","",RANK(R6,$R$6:$R$10))</f>
        <v>1</v>
      </c>
      <c r="T6" s="50"/>
    </row>
    <row r="7" spans="1:20" ht="18.75" customHeight="1">
      <c r="A7" s="30">
        <v>2</v>
      </c>
      <c r="B7" s="44">
        <v>364</v>
      </c>
      <c r="C7" s="46" t="s">
        <v>710</v>
      </c>
      <c r="D7" s="45">
        <v>3</v>
      </c>
      <c r="E7" s="46" t="s">
        <v>163</v>
      </c>
      <c r="F7" s="45"/>
      <c r="G7" s="47">
        <v>25</v>
      </c>
      <c r="H7" s="105" t="s">
        <v>905</v>
      </c>
      <c r="I7" s="48">
        <v>585</v>
      </c>
      <c r="J7" s="45"/>
      <c r="K7" s="47">
        <v>27</v>
      </c>
      <c r="L7" s="48" t="s">
        <v>906</v>
      </c>
      <c r="M7" s="48">
        <v>436</v>
      </c>
      <c r="N7" s="45"/>
      <c r="O7" s="47">
        <v>26</v>
      </c>
      <c r="P7" s="48" t="s">
        <v>907</v>
      </c>
      <c r="Q7" s="48">
        <v>470</v>
      </c>
      <c r="R7" s="46">
        <f>IF(H7="","",I7+M7+Q7)</f>
        <v>1491</v>
      </c>
      <c r="S7" s="46">
        <f>IF(R7="","",RANK(R7,$R$6:$R$10))</f>
        <v>2</v>
      </c>
      <c r="T7" s="50"/>
    </row>
    <row r="8" spans="1:20" ht="18.75" customHeight="1">
      <c r="A8" s="30">
        <v>3</v>
      </c>
      <c r="B8" s="44">
        <v>177</v>
      </c>
      <c r="C8" s="46" t="s">
        <v>908</v>
      </c>
      <c r="D8" s="45"/>
      <c r="E8" s="46" t="s">
        <v>909</v>
      </c>
      <c r="F8" s="45"/>
      <c r="G8" s="47">
        <v>27</v>
      </c>
      <c r="H8" s="105" t="s">
        <v>910</v>
      </c>
      <c r="I8" s="48">
        <v>556</v>
      </c>
      <c r="J8" s="45"/>
      <c r="K8" s="47">
        <v>25</v>
      </c>
      <c r="L8" s="48" t="s">
        <v>911</v>
      </c>
      <c r="M8" s="48">
        <v>458</v>
      </c>
      <c r="N8" s="45"/>
      <c r="O8" s="47">
        <v>24</v>
      </c>
      <c r="P8" s="48" t="s">
        <v>912</v>
      </c>
      <c r="Q8" s="48">
        <v>347</v>
      </c>
      <c r="R8" s="46">
        <f>IF(H8="","",I8+M8+Q8)</f>
        <v>1361</v>
      </c>
      <c r="S8" s="46">
        <f>IF(R8="","",RANK(R8,$R$6:$R$10))</f>
        <v>3</v>
      </c>
      <c r="T8" s="50"/>
    </row>
    <row r="9" spans="1:20" ht="18.75" customHeight="1">
      <c r="A9" s="30">
        <v>4</v>
      </c>
      <c r="B9" s="44">
        <v>519</v>
      </c>
      <c r="C9" s="46" t="s">
        <v>913</v>
      </c>
      <c r="D9" s="45">
        <v>1</v>
      </c>
      <c r="E9" s="46" t="s">
        <v>395</v>
      </c>
      <c r="F9" s="45"/>
      <c r="G9" s="47">
        <v>24</v>
      </c>
      <c r="H9" s="105" t="s">
        <v>914</v>
      </c>
      <c r="I9" s="48">
        <v>540</v>
      </c>
      <c r="J9" s="45"/>
      <c r="K9" s="47">
        <v>26</v>
      </c>
      <c r="L9" s="48" t="s">
        <v>372</v>
      </c>
      <c r="M9" s="48">
        <v>0</v>
      </c>
      <c r="N9" s="45"/>
      <c r="O9" s="47">
        <v>25</v>
      </c>
      <c r="P9" s="48" t="s">
        <v>915</v>
      </c>
      <c r="Q9" s="48">
        <v>445</v>
      </c>
      <c r="R9" s="46">
        <f>IF(H9="","",I9+M9+Q9)</f>
        <v>985</v>
      </c>
      <c r="S9" s="46">
        <f>IF(R9="","",RANK(R9,$R$6:$R$10))</f>
        <v>4</v>
      </c>
      <c r="T9" s="50"/>
    </row>
    <row r="10" spans="1:20" ht="18.75" customHeight="1">
      <c r="A10" s="30"/>
      <c r="B10" s="44"/>
      <c r="C10" s="46"/>
      <c r="D10" s="45"/>
      <c r="E10" s="46"/>
      <c r="F10" s="45"/>
      <c r="G10" s="47"/>
      <c r="H10" s="48"/>
      <c r="I10" s="48"/>
      <c r="J10" s="45"/>
      <c r="K10" s="47"/>
      <c r="L10" s="48"/>
      <c r="M10" s="48"/>
      <c r="N10" s="45"/>
      <c r="O10" s="47"/>
      <c r="P10" s="48"/>
      <c r="Q10" s="48"/>
      <c r="R10" s="46"/>
      <c r="S10" s="46"/>
      <c r="T10" s="50"/>
    </row>
    <row r="11" spans="1:20" ht="12">
      <c r="A11" s="30"/>
      <c r="B11" s="33"/>
      <c r="C11" s="33"/>
      <c r="D11" s="32"/>
      <c r="E11" s="33"/>
      <c r="F11" s="32"/>
      <c r="G11" s="32"/>
      <c r="H11" s="33"/>
      <c r="I11" s="33"/>
      <c r="J11" s="33"/>
      <c r="K11" s="32"/>
      <c r="L11" s="33"/>
      <c r="M11" s="33"/>
      <c r="N11" s="32"/>
      <c r="O11" s="32"/>
      <c r="P11" s="33"/>
      <c r="Q11" s="33"/>
      <c r="R11" s="33"/>
      <c r="S11" s="33"/>
      <c r="T11" s="30"/>
    </row>
    <row r="12" spans="1:20" ht="12">
      <c r="A12" s="30"/>
      <c r="B12" s="30"/>
      <c r="C12" s="30"/>
      <c r="E12" s="30"/>
      <c r="H12" s="30"/>
      <c r="I12" s="30"/>
      <c r="J12" s="30"/>
      <c r="K12" s="26"/>
      <c r="L12" s="30"/>
      <c r="M12" s="30"/>
      <c r="N12" s="26"/>
      <c r="O12" s="26"/>
      <c r="P12" s="30"/>
      <c r="Q12" s="30"/>
      <c r="R12" s="30"/>
      <c r="S12" s="30"/>
      <c r="T12" s="30"/>
    </row>
    <row r="13" spans="1:20" ht="12">
      <c r="A13" s="30"/>
      <c r="B13" s="30"/>
      <c r="C13" s="30"/>
      <c r="E13" s="30"/>
      <c r="H13" s="30"/>
      <c r="I13" s="30"/>
      <c r="J13" s="30"/>
      <c r="K13" s="26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2">
      <c r="A14" s="30"/>
      <c r="B14" s="30"/>
      <c r="C14" s="30"/>
      <c r="E14" s="30"/>
      <c r="H14" s="30"/>
      <c r="I14" s="30"/>
      <c r="J14" s="30"/>
      <c r="K14" s="26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2">
      <c r="A15" s="30"/>
      <c r="B15" s="30"/>
      <c r="C15" s="30"/>
      <c r="E15" s="30"/>
      <c r="H15" s="30"/>
      <c r="I15" s="30"/>
      <c r="J15" s="30"/>
      <c r="K15" s="26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2">
      <c r="A16" s="30"/>
      <c r="B16" s="30"/>
      <c r="C16" s="30"/>
      <c r="E16" s="30"/>
      <c r="H16" s="30"/>
      <c r="I16" s="30"/>
      <c r="J16" s="30"/>
      <c r="K16" s="26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26"/>
      <c r="L17" s="30"/>
      <c r="M17" s="30"/>
      <c r="N17" s="30"/>
      <c r="O17" s="30"/>
      <c r="P17" s="30"/>
      <c r="Q17" s="30"/>
      <c r="R17" s="30"/>
      <c r="S17" s="30"/>
      <c r="T17" s="30"/>
    </row>
  </sheetData>
  <sheetProtection/>
  <printOptions/>
  <pageMargins left="0.590157" right="0.590157" top="0.590157" bottom="0.393307" header="0.5" footer="0.314646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0"/>
  <sheetViews>
    <sheetView defaultGridColor="0" zoomScalePageLayoutView="0" colorId="22" workbookViewId="0" topLeftCell="A1">
      <selection activeCell="B1" sqref="B1 B1:C16384"/>
    </sheetView>
  </sheetViews>
  <sheetFormatPr defaultColWidth="17.66015625" defaultRowHeight="10.5" customHeight="1"/>
  <cols>
    <col min="1" max="1" width="6.83203125" style="3" customWidth="1"/>
    <col min="2" max="3" width="3.83203125" style="3" customWidth="1"/>
    <col min="4" max="4" width="18.16015625" style="3" customWidth="1"/>
    <col min="5" max="5" width="6.66015625" style="106" customWidth="1"/>
    <col min="6" max="6" width="6.66015625" style="3" customWidth="1"/>
    <col min="7" max="7" width="5.83203125" style="3" customWidth="1"/>
    <col min="8" max="8" width="12.33203125" style="107" customWidth="1"/>
    <col min="9" max="9" width="6.66015625" style="3" customWidth="1"/>
    <col min="10" max="10" width="19" style="3" customWidth="1"/>
    <col min="11" max="11" width="8.16015625" style="3" customWidth="1"/>
    <col min="12" max="12" width="19" style="3" customWidth="1"/>
    <col min="13" max="13" width="7.83203125" style="108" customWidth="1"/>
    <col min="14" max="14" width="19" style="3" customWidth="1"/>
    <col min="15" max="15" width="6.66015625" style="3" customWidth="1"/>
    <col min="16" max="16" width="19" style="3" customWidth="1"/>
    <col min="17" max="16384" width="17.66015625" style="3" customWidth="1"/>
  </cols>
  <sheetData>
    <row r="1" spans="1:16" ht="12.75" customHeight="1">
      <c r="A1" s="109"/>
      <c r="B1" s="109"/>
      <c r="C1" s="109"/>
      <c r="D1" s="109"/>
      <c r="E1" s="106" t="s">
        <v>42</v>
      </c>
      <c r="F1" s="109" t="s">
        <v>43</v>
      </c>
      <c r="G1" s="107" t="s">
        <v>47</v>
      </c>
      <c r="H1" s="107" t="s">
        <v>44</v>
      </c>
      <c r="I1" s="109">
        <v>1</v>
      </c>
      <c r="J1" s="109"/>
      <c r="K1" s="109">
        <v>2</v>
      </c>
      <c r="L1" s="109"/>
      <c r="M1" s="108">
        <v>3</v>
      </c>
      <c r="N1" s="109"/>
      <c r="O1" s="109">
        <v>4</v>
      </c>
      <c r="P1" s="109"/>
    </row>
    <row r="2" spans="1:16" ht="12.75" customHeight="1">
      <c r="A2" s="109">
        <v>1</v>
      </c>
      <c r="B2" s="109"/>
      <c r="C2" s="109"/>
      <c r="D2" s="107" t="str">
        <f aca="true" t="shared" si="0" ref="D2:D14">IF(I2="","",VLOOKUP(I2,$J$51:$M$177,4))</f>
        <v>石川･金沢ＡＣ</v>
      </c>
      <c r="E2" s="106">
        <v>3</v>
      </c>
      <c r="F2" s="109">
        <v>6</v>
      </c>
      <c r="G2" s="109">
        <v>1</v>
      </c>
      <c r="H2" s="110" t="s">
        <v>916</v>
      </c>
      <c r="I2" s="109">
        <v>210</v>
      </c>
      <c r="J2" s="109" t="str">
        <f aca="true" t="shared" si="1" ref="J2:J21">IF(I2="","",VLOOKUP(I2,$J$51:$M$177,2))</f>
        <v>村中　　穂高</v>
      </c>
      <c r="K2" s="109">
        <v>214</v>
      </c>
      <c r="L2" s="109" t="str">
        <f aca="true" t="shared" si="2" ref="L2:L12">IF(K2="","",VLOOKUP(K2,$J$51:$M$177,2))</f>
        <v>蔦　　　航希</v>
      </c>
      <c r="M2" s="106">
        <v>211</v>
      </c>
      <c r="N2" s="109" t="str">
        <f aca="true" t="shared" si="3" ref="N2:N21">IF(M2="","",VLOOKUP(M2,$J$51:$M$177,2))</f>
        <v>村中　　　翔</v>
      </c>
      <c r="O2" s="109">
        <v>207</v>
      </c>
      <c r="P2" s="109" t="str">
        <f aca="true" t="shared" si="4" ref="P2:P12">IF(O2="","",VLOOKUP(O2,$J$51:$M$177,2))</f>
        <v>鈴木　　浩臣</v>
      </c>
    </row>
    <row r="3" spans="1:16" ht="12.75" customHeight="1">
      <c r="A3" s="109">
        <v>2</v>
      </c>
      <c r="B3" s="109"/>
      <c r="C3" s="109"/>
      <c r="D3" s="107" t="str">
        <f t="shared" si="0"/>
        <v>福井･大 野 高</v>
      </c>
      <c r="E3" s="106">
        <v>3</v>
      </c>
      <c r="F3" s="109">
        <v>2</v>
      </c>
      <c r="G3" s="109">
        <v>2</v>
      </c>
      <c r="H3" s="108" t="s">
        <v>917</v>
      </c>
      <c r="I3" s="109">
        <v>60</v>
      </c>
      <c r="J3" s="109" t="str">
        <f t="shared" si="1"/>
        <v>藤堂　　敬彦</v>
      </c>
      <c r="K3" s="109">
        <v>64</v>
      </c>
      <c r="L3" s="109" t="str">
        <f t="shared" si="2"/>
        <v>門前　　　遼</v>
      </c>
      <c r="M3" s="106">
        <v>65</v>
      </c>
      <c r="N3" s="109" t="str">
        <f t="shared" si="3"/>
        <v>加藤　　幹久</v>
      </c>
      <c r="O3" s="109">
        <v>58</v>
      </c>
      <c r="P3" s="109" t="str">
        <f t="shared" si="4"/>
        <v>堂下　　寛貴</v>
      </c>
    </row>
    <row r="4" spans="1:16" ht="12.75" customHeight="1">
      <c r="A4" s="109">
        <v>3</v>
      </c>
      <c r="B4" s="109"/>
      <c r="C4" s="109"/>
      <c r="D4" s="107" t="str">
        <f t="shared" si="0"/>
        <v>石川･大聖寺高</v>
      </c>
      <c r="E4" s="106">
        <v>2</v>
      </c>
      <c r="F4" s="109">
        <v>8</v>
      </c>
      <c r="G4" s="109">
        <v>1</v>
      </c>
      <c r="H4" s="108" t="s">
        <v>918</v>
      </c>
      <c r="I4" s="109">
        <v>809</v>
      </c>
      <c r="J4" s="109" t="str">
        <f t="shared" si="1"/>
        <v>堀川　　耀生</v>
      </c>
      <c r="K4" s="109">
        <v>818</v>
      </c>
      <c r="L4" s="109" t="str">
        <f t="shared" si="2"/>
        <v>西谷　　有馬</v>
      </c>
      <c r="M4" s="106">
        <v>813</v>
      </c>
      <c r="N4" s="109" t="str">
        <f t="shared" si="3"/>
        <v>北出　　　侑</v>
      </c>
      <c r="O4" s="109">
        <v>808</v>
      </c>
      <c r="P4" s="109" t="str">
        <f t="shared" si="4"/>
        <v>大下　　隼弥</v>
      </c>
    </row>
    <row r="5" spans="1:16" ht="12.75" customHeight="1">
      <c r="A5" s="109">
        <v>4</v>
      </c>
      <c r="B5" s="109"/>
      <c r="C5" s="109"/>
      <c r="D5" s="107" t="str">
        <f t="shared" si="0"/>
        <v>石川･大聖寺高</v>
      </c>
      <c r="E5" s="106">
        <v>2</v>
      </c>
      <c r="F5" s="109">
        <v>3</v>
      </c>
      <c r="G5" s="109">
        <v>2</v>
      </c>
      <c r="H5" s="107" t="s">
        <v>919</v>
      </c>
      <c r="I5" s="109">
        <v>819</v>
      </c>
      <c r="J5" s="109" t="str">
        <f t="shared" si="1"/>
        <v>吉浦　宏大龍</v>
      </c>
      <c r="K5" s="109">
        <v>807</v>
      </c>
      <c r="L5" s="109" t="str">
        <f t="shared" si="2"/>
        <v>紋谷　　峰明</v>
      </c>
      <c r="M5" s="106">
        <v>816</v>
      </c>
      <c r="N5" s="109" t="str">
        <f t="shared" si="3"/>
        <v>田井　　翔太</v>
      </c>
      <c r="O5" s="109">
        <v>812</v>
      </c>
      <c r="P5" s="109" t="str">
        <f t="shared" si="4"/>
        <v>宮越　　裕太</v>
      </c>
    </row>
    <row r="6" spans="1:16" ht="12.75" customHeight="1">
      <c r="A6" s="109">
        <v>5</v>
      </c>
      <c r="B6" s="109"/>
      <c r="C6" s="109"/>
      <c r="D6" s="107" t="str">
        <f t="shared" si="0"/>
        <v>石川･小松工高</v>
      </c>
      <c r="E6" s="106">
        <v>3</v>
      </c>
      <c r="F6" s="109">
        <v>3</v>
      </c>
      <c r="G6" s="109">
        <v>3</v>
      </c>
      <c r="H6" s="108" t="s">
        <v>920</v>
      </c>
      <c r="I6" s="109">
        <v>729</v>
      </c>
      <c r="J6" s="109" t="str">
        <f t="shared" si="1"/>
        <v>桶谷　　康太</v>
      </c>
      <c r="K6" s="109">
        <v>744</v>
      </c>
      <c r="L6" s="109" t="str">
        <f t="shared" si="2"/>
        <v>長田　莞太朗</v>
      </c>
      <c r="M6" s="106">
        <v>741</v>
      </c>
      <c r="N6" s="109" t="str">
        <f t="shared" si="3"/>
        <v>杉本　　健太</v>
      </c>
      <c r="O6" s="109">
        <v>730</v>
      </c>
      <c r="P6" s="109" t="str">
        <f t="shared" si="4"/>
        <v>山口　　柊汰</v>
      </c>
    </row>
    <row r="7" spans="1:16" ht="12.75" customHeight="1">
      <c r="A7" s="109">
        <v>6</v>
      </c>
      <c r="B7" s="109"/>
      <c r="C7" s="109"/>
      <c r="D7" s="107" t="str">
        <f t="shared" si="0"/>
        <v>石川･大聖寺高</v>
      </c>
      <c r="E7" s="106">
        <v>3</v>
      </c>
      <c r="F7" s="109">
        <v>5</v>
      </c>
      <c r="G7" s="109">
        <v>4</v>
      </c>
      <c r="H7" s="108" t="s">
        <v>921</v>
      </c>
      <c r="I7" s="109">
        <v>805</v>
      </c>
      <c r="J7" s="109" t="str">
        <f t="shared" si="1"/>
        <v>松村　　達希</v>
      </c>
      <c r="K7" s="109">
        <v>817</v>
      </c>
      <c r="L7" s="109" t="str">
        <f t="shared" si="2"/>
        <v>菅田　　　豊</v>
      </c>
      <c r="M7" s="106">
        <v>802</v>
      </c>
      <c r="N7" s="109" t="str">
        <f t="shared" si="3"/>
        <v>奥村　　準哉</v>
      </c>
      <c r="O7" s="109">
        <v>803</v>
      </c>
      <c r="P7" s="109" t="str">
        <f t="shared" si="4"/>
        <v>中山　　雄介</v>
      </c>
    </row>
    <row r="8" spans="1:16" ht="12.75" customHeight="1">
      <c r="A8" s="109">
        <v>7</v>
      </c>
      <c r="B8" s="109"/>
      <c r="C8" s="109"/>
      <c r="D8" s="107" t="str">
        <f t="shared" si="0"/>
        <v>石川･小 松 高</v>
      </c>
      <c r="E8" s="106">
        <v>2</v>
      </c>
      <c r="F8" s="109">
        <v>5</v>
      </c>
      <c r="G8" s="109">
        <v>3</v>
      </c>
      <c r="H8" s="108" t="s">
        <v>922</v>
      </c>
      <c r="I8" s="109">
        <v>706</v>
      </c>
      <c r="J8" s="109" t="str">
        <f t="shared" si="1"/>
        <v>濱　　　直志</v>
      </c>
      <c r="K8" s="109">
        <v>698</v>
      </c>
      <c r="L8" s="109" t="str">
        <f t="shared" si="2"/>
        <v>尾上　　夕馬</v>
      </c>
      <c r="M8" s="106">
        <v>705</v>
      </c>
      <c r="N8" s="109" t="str">
        <f t="shared" si="3"/>
        <v>西野　　僚太</v>
      </c>
      <c r="O8" s="109">
        <v>701</v>
      </c>
      <c r="P8" s="109" t="str">
        <f t="shared" si="4"/>
        <v>中野　　　謙</v>
      </c>
    </row>
    <row r="9" spans="1:16" ht="12.75" customHeight="1">
      <c r="A9" s="109">
        <v>8</v>
      </c>
      <c r="B9" s="109"/>
      <c r="C9" s="109"/>
      <c r="D9" s="107" t="str">
        <f t="shared" si="0"/>
        <v>福井･大 野 高</v>
      </c>
      <c r="E9" s="106">
        <v>2</v>
      </c>
      <c r="F9" s="109">
        <v>4</v>
      </c>
      <c r="G9" s="109">
        <v>4</v>
      </c>
      <c r="H9" s="108" t="s">
        <v>923</v>
      </c>
      <c r="I9" s="109">
        <v>73</v>
      </c>
      <c r="J9" s="109" t="str">
        <f t="shared" si="1"/>
        <v>山脇　　裕心</v>
      </c>
      <c r="K9" s="109">
        <v>577</v>
      </c>
      <c r="L9" s="109" t="str">
        <f t="shared" si="2"/>
        <v>佐々木　幸稔</v>
      </c>
      <c r="M9" s="106">
        <v>70</v>
      </c>
      <c r="N9" s="109" t="str">
        <f t="shared" si="3"/>
        <v>門前　　雄樹</v>
      </c>
      <c r="O9" s="109">
        <v>71</v>
      </c>
      <c r="P9" s="109" t="str">
        <f t="shared" si="4"/>
        <v>石川　　浩平</v>
      </c>
    </row>
    <row r="10" spans="1:16" ht="12.75" customHeight="1">
      <c r="A10" s="109"/>
      <c r="B10" s="109"/>
      <c r="C10" s="109"/>
      <c r="D10" s="107" t="str">
        <f t="shared" si="0"/>
        <v>石川･小松工高</v>
      </c>
      <c r="E10" s="106">
        <v>3</v>
      </c>
      <c r="F10" s="109">
        <v>8</v>
      </c>
      <c r="G10" s="109">
        <v>5</v>
      </c>
      <c r="H10" s="108" t="s">
        <v>924</v>
      </c>
      <c r="I10" s="109">
        <v>731</v>
      </c>
      <c r="J10" s="109" t="str">
        <f t="shared" si="1"/>
        <v>堂下　　孝弘</v>
      </c>
      <c r="K10" s="109">
        <v>736</v>
      </c>
      <c r="L10" s="109" t="str">
        <f t="shared" si="2"/>
        <v>山根　　大輝</v>
      </c>
      <c r="M10" s="106">
        <v>739</v>
      </c>
      <c r="N10" s="109" t="str">
        <f t="shared" si="3"/>
        <v>山下　　翔大</v>
      </c>
      <c r="O10" s="109">
        <v>728</v>
      </c>
      <c r="P10" s="109" t="str">
        <f t="shared" si="4"/>
        <v>南　　　拓斗</v>
      </c>
    </row>
    <row r="11" spans="1:16" ht="12.75" customHeight="1">
      <c r="A11" s="109"/>
      <c r="B11" s="109"/>
      <c r="C11" s="109"/>
      <c r="D11" s="107" t="str">
        <f t="shared" si="0"/>
        <v>石川･小松工高</v>
      </c>
      <c r="E11" s="106">
        <v>2</v>
      </c>
      <c r="F11" s="109">
        <v>2</v>
      </c>
      <c r="G11" s="109">
        <v>5</v>
      </c>
      <c r="H11" s="108" t="s">
        <v>925</v>
      </c>
      <c r="I11" s="109">
        <v>745</v>
      </c>
      <c r="J11" s="109" t="str">
        <f t="shared" si="1"/>
        <v>山本　　大誠</v>
      </c>
      <c r="K11" s="109">
        <v>750</v>
      </c>
      <c r="L11" s="109" t="str">
        <f t="shared" si="2"/>
        <v>土江　　　瑛</v>
      </c>
      <c r="M11" s="106">
        <v>734</v>
      </c>
      <c r="N11" s="109" t="str">
        <f t="shared" si="3"/>
        <v>穴口　勇軌人</v>
      </c>
      <c r="O11" s="109">
        <v>732</v>
      </c>
      <c r="P11" s="109" t="str">
        <f t="shared" si="4"/>
        <v>手塚　　智大</v>
      </c>
    </row>
    <row r="12" spans="1:16" ht="12.75" customHeight="1">
      <c r="A12" s="109"/>
      <c r="B12" s="109"/>
      <c r="C12" s="109"/>
      <c r="D12" s="107" t="str">
        <f t="shared" si="0"/>
        <v>石川･大聖寺高</v>
      </c>
      <c r="E12" s="106">
        <v>2</v>
      </c>
      <c r="F12" s="109">
        <v>6</v>
      </c>
      <c r="G12" s="109">
        <v>6</v>
      </c>
      <c r="H12" s="108" t="s">
        <v>926</v>
      </c>
      <c r="I12" s="109">
        <v>815</v>
      </c>
      <c r="J12" s="109" t="str">
        <f t="shared" si="1"/>
        <v>大丸谷　尚人</v>
      </c>
      <c r="K12" s="109">
        <v>811</v>
      </c>
      <c r="L12" s="109" t="str">
        <f t="shared" si="2"/>
        <v>遠藤　　峻也</v>
      </c>
      <c r="M12" s="106">
        <v>810</v>
      </c>
      <c r="N12" s="109" t="str">
        <f t="shared" si="3"/>
        <v>東田　　耕平</v>
      </c>
      <c r="O12" s="109">
        <v>814</v>
      </c>
      <c r="P12" s="109" t="str">
        <f t="shared" si="4"/>
        <v>村田　　尋登</v>
      </c>
    </row>
    <row r="13" spans="1:16" ht="12.75" customHeight="1">
      <c r="A13" s="109"/>
      <c r="B13" s="109"/>
      <c r="C13" s="109"/>
      <c r="D13" s="107" t="str">
        <f t="shared" si="0"/>
        <v>石川･松 任 中</v>
      </c>
      <c r="E13" s="106">
        <v>1</v>
      </c>
      <c r="F13" s="109">
        <v>5</v>
      </c>
      <c r="G13" s="109">
        <v>1</v>
      </c>
      <c r="H13" s="108" t="s">
        <v>927</v>
      </c>
      <c r="I13" s="109">
        <v>31</v>
      </c>
      <c r="J13" s="109" t="str">
        <f t="shared" si="1"/>
        <v>束田　　風世</v>
      </c>
      <c r="K13" s="109">
        <v>17</v>
      </c>
      <c r="L13" s="109" t="s">
        <v>48</v>
      </c>
      <c r="M13" s="106">
        <v>32</v>
      </c>
      <c r="N13" s="109" t="str">
        <f t="shared" si="3"/>
        <v>坂本　遼一郎</v>
      </c>
      <c r="O13" s="109">
        <v>15</v>
      </c>
      <c r="P13" s="109" t="s">
        <v>550</v>
      </c>
    </row>
    <row r="14" spans="1:16" ht="12.75" customHeight="1">
      <c r="A14" s="109"/>
      <c r="B14" s="109"/>
      <c r="C14" s="109"/>
      <c r="D14" s="107" t="str">
        <f t="shared" si="0"/>
        <v>石川･芦 城 中</v>
      </c>
      <c r="E14" s="106">
        <v>1</v>
      </c>
      <c r="F14" s="109">
        <v>3</v>
      </c>
      <c r="G14" s="109">
        <v>2</v>
      </c>
      <c r="H14" s="108" t="s">
        <v>928</v>
      </c>
      <c r="I14" s="109">
        <v>105</v>
      </c>
      <c r="J14" s="109" t="str">
        <f t="shared" si="1"/>
        <v>紙谷　　空良</v>
      </c>
      <c r="K14" s="109">
        <v>106</v>
      </c>
      <c r="L14" s="109" t="str">
        <f>IF(K14="","",VLOOKUP(K14,$J$51:$M$177,2))</f>
        <v>北村　　拓也</v>
      </c>
      <c r="M14" s="106">
        <v>143</v>
      </c>
      <c r="N14" s="109" t="str">
        <f t="shared" si="3"/>
        <v>加藤　　弘雅</v>
      </c>
      <c r="O14" s="109">
        <v>125</v>
      </c>
      <c r="P14" s="109" t="str">
        <f>IF(O14="","",VLOOKUP(O14,$J$51:$M$177,2))</f>
        <v>佐久間　瑞貴</v>
      </c>
    </row>
    <row r="15" spans="1:16" ht="12.75" customHeight="1">
      <c r="A15" s="109"/>
      <c r="B15" s="109"/>
      <c r="C15" s="109"/>
      <c r="D15" s="107" t="s">
        <v>113</v>
      </c>
      <c r="E15" s="106">
        <v>1</v>
      </c>
      <c r="F15" s="109">
        <v>6</v>
      </c>
      <c r="G15" s="109">
        <v>3</v>
      </c>
      <c r="H15" s="107" t="s">
        <v>929</v>
      </c>
      <c r="I15" s="109">
        <v>70</v>
      </c>
      <c r="J15" s="109" t="str">
        <f t="shared" si="1"/>
        <v>門前　　雄樹</v>
      </c>
      <c r="K15" s="109">
        <v>64</v>
      </c>
      <c r="L15" s="109" t="str">
        <f>IF(K15="","",VLOOKUP(K15,$J$51:$M$177,2))</f>
        <v>門前　　　遼</v>
      </c>
      <c r="M15" s="106">
        <v>67</v>
      </c>
      <c r="N15" s="109" t="str">
        <f t="shared" si="3"/>
        <v>中内　　雄紀</v>
      </c>
      <c r="O15" s="109">
        <v>62</v>
      </c>
      <c r="P15" s="109" t="str">
        <f>IF(O15="","",VLOOKUP(O15,$J$51:$M$177,2))</f>
        <v>松田　　仁人</v>
      </c>
    </row>
    <row r="16" spans="1:16" ht="12.75" customHeight="1">
      <c r="A16" s="109"/>
      <c r="B16" s="109"/>
      <c r="C16" s="109"/>
      <c r="D16" s="107" t="str">
        <f aca="true" t="shared" si="5" ref="D16:D21">IF(I16="","",VLOOKUP(I16,$J$51:$M$177,4))</f>
        <v>石川･松 任 中</v>
      </c>
      <c r="E16" s="106">
        <v>1</v>
      </c>
      <c r="F16" s="109">
        <v>7</v>
      </c>
      <c r="G16" s="109">
        <v>4</v>
      </c>
      <c r="H16" s="108" t="s">
        <v>930</v>
      </c>
      <c r="I16" s="109">
        <v>44</v>
      </c>
      <c r="J16" s="109" t="str">
        <f t="shared" si="1"/>
        <v>池田　　昂太</v>
      </c>
      <c r="K16" s="109">
        <v>43</v>
      </c>
      <c r="L16" s="109" t="str">
        <f>IF(K16="","",VLOOKUP(K16,$J$51:$M$177,2))</f>
        <v>大家　　秀太</v>
      </c>
      <c r="M16" s="106">
        <v>30</v>
      </c>
      <c r="N16" s="109" t="str">
        <f t="shared" si="3"/>
        <v>束田　　風世</v>
      </c>
      <c r="O16" s="109">
        <v>45</v>
      </c>
      <c r="P16" s="109" t="str">
        <f>IF(O16="","",VLOOKUP(O16,$J$51:$M$177,2))</f>
        <v>北島　　永輝</v>
      </c>
    </row>
    <row r="17" spans="1:16" ht="12.75" customHeight="1">
      <c r="A17" s="109"/>
      <c r="B17" s="109"/>
      <c r="C17" s="109"/>
      <c r="D17" s="107">
        <f t="shared" si="5"/>
      </c>
      <c r="E17" s="106">
        <v>1</v>
      </c>
      <c r="F17" s="109">
        <v>2</v>
      </c>
      <c r="G17" s="109"/>
      <c r="H17" s="108"/>
      <c r="I17" s="109"/>
      <c r="J17" s="109">
        <f t="shared" si="1"/>
      </c>
      <c r="K17" s="109"/>
      <c r="L17" s="109">
        <f>IF(K17="","",VLOOKUP(K17,$J$51:$M$177,2))</f>
      </c>
      <c r="M17" s="106"/>
      <c r="N17" s="109">
        <f t="shared" si="3"/>
      </c>
      <c r="O17" s="109"/>
      <c r="P17" s="109">
        <f>IF(O17="","",VLOOKUP(O17,$J$51:$M$177,2))</f>
      </c>
    </row>
    <row r="18" spans="1:16" ht="12.75" customHeight="1">
      <c r="A18" s="109"/>
      <c r="B18" s="109"/>
      <c r="C18" s="109"/>
      <c r="D18" s="107" t="str">
        <f t="shared" si="5"/>
        <v>石川･南 部 中</v>
      </c>
      <c r="E18" s="106">
        <v>1</v>
      </c>
      <c r="F18" s="109">
        <v>4</v>
      </c>
      <c r="G18" s="109"/>
      <c r="H18" s="108"/>
      <c r="I18" s="109">
        <v>503</v>
      </c>
      <c r="J18" s="109" t="str">
        <f t="shared" si="1"/>
        <v>園　　　頼知</v>
      </c>
      <c r="K18" s="109">
        <v>504</v>
      </c>
      <c r="L18" s="109" t="s">
        <v>931</v>
      </c>
      <c r="M18" s="106">
        <v>506</v>
      </c>
      <c r="N18" s="109" t="str">
        <f t="shared" si="3"/>
        <v>谷本　　　開</v>
      </c>
      <c r="O18" s="109">
        <v>530</v>
      </c>
      <c r="P18" s="109" t="s">
        <v>496</v>
      </c>
    </row>
    <row r="19" spans="1:16" ht="12.75" customHeight="1">
      <c r="A19" s="109"/>
      <c r="B19" s="109"/>
      <c r="C19" s="109"/>
      <c r="D19" s="107">
        <f t="shared" si="5"/>
      </c>
      <c r="E19" s="106">
        <v>2</v>
      </c>
      <c r="F19" s="109">
        <v>7</v>
      </c>
      <c r="G19" s="109"/>
      <c r="H19" s="108"/>
      <c r="I19" s="109"/>
      <c r="J19" s="109">
        <f t="shared" si="1"/>
      </c>
      <c r="K19" s="109"/>
      <c r="L19" s="109">
        <f>IF(K19="","",VLOOKUP(K19,$J$51:$M$177,2))</f>
      </c>
      <c r="M19" s="106"/>
      <c r="N19" s="109">
        <f t="shared" si="3"/>
      </c>
      <c r="O19" s="109"/>
      <c r="P19" s="109">
        <f>IF(O19="","",VLOOKUP(O19,$J$51:$M$177,2))</f>
      </c>
    </row>
    <row r="20" spans="1:16" ht="12.75" customHeight="1">
      <c r="A20" s="109"/>
      <c r="B20" s="109"/>
      <c r="C20" s="109"/>
      <c r="D20" s="107">
        <f t="shared" si="5"/>
      </c>
      <c r="E20" s="106">
        <v>3</v>
      </c>
      <c r="F20" s="109">
        <v>4</v>
      </c>
      <c r="G20" s="109"/>
      <c r="H20" s="108"/>
      <c r="I20" s="109"/>
      <c r="J20" s="109">
        <f t="shared" si="1"/>
      </c>
      <c r="K20" s="109"/>
      <c r="L20" s="109">
        <f>IF(K20="","",VLOOKUP(K20,$J$51:$M$177,2))</f>
      </c>
      <c r="M20" s="106"/>
      <c r="N20" s="109">
        <f t="shared" si="3"/>
      </c>
      <c r="O20" s="109"/>
      <c r="P20" s="109">
        <f>IF(O20="","",VLOOKUP(O20,$J$51:$M$177,2))</f>
      </c>
    </row>
    <row r="21" spans="1:16" ht="12.75" customHeight="1">
      <c r="A21" s="109"/>
      <c r="B21" s="109"/>
      <c r="C21" s="109"/>
      <c r="D21" s="107">
        <f t="shared" si="5"/>
      </c>
      <c r="E21" s="106">
        <v>3</v>
      </c>
      <c r="F21" s="109">
        <v>7</v>
      </c>
      <c r="G21" s="109"/>
      <c r="H21" s="108"/>
      <c r="I21" s="109"/>
      <c r="J21" s="109">
        <f t="shared" si="1"/>
      </c>
      <c r="K21" s="109"/>
      <c r="L21" s="109">
        <f>IF(K21="","",VLOOKUP(K21,$J$51:$M$177,2))</f>
      </c>
      <c r="M21" s="106"/>
      <c r="N21" s="109">
        <f t="shared" si="3"/>
      </c>
      <c r="O21" s="109"/>
      <c r="P21" s="109">
        <f>IF(O21="","",VLOOKUP(O21,$J$51:$M$177,2))</f>
      </c>
    </row>
    <row r="22" spans="1:16" ht="12.75">
      <c r="A22" s="109"/>
      <c r="B22" s="109"/>
      <c r="C22" s="109"/>
      <c r="D22" s="107"/>
      <c r="F22" s="109"/>
      <c r="G22" s="109"/>
      <c r="H22" s="108"/>
      <c r="I22" s="109"/>
      <c r="J22" s="109"/>
      <c r="K22" s="109"/>
      <c r="L22" s="109"/>
      <c r="M22" s="106"/>
      <c r="N22" s="109"/>
      <c r="O22" s="109"/>
      <c r="P22" s="109"/>
    </row>
    <row r="23" spans="1:16" ht="12.75">
      <c r="A23" s="109"/>
      <c r="B23" s="109"/>
      <c r="C23" s="109"/>
      <c r="D23" s="107"/>
      <c r="F23" s="109"/>
      <c r="G23" s="109"/>
      <c r="H23" s="108"/>
      <c r="I23" s="109"/>
      <c r="J23" s="109"/>
      <c r="K23" s="109"/>
      <c r="L23" s="109"/>
      <c r="M23" s="106"/>
      <c r="N23" s="109"/>
      <c r="O23" s="109"/>
      <c r="P23" s="109"/>
    </row>
    <row r="24" spans="1:16" ht="12.75">
      <c r="A24" s="109"/>
      <c r="B24" s="109"/>
      <c r="C24" s="109"/>
      <c r="D24" s="107"/>
      <c r="F24" s="109"/>
      <c r="G24" s="109"/>
      <c r="H24" s="108"/>
      <c r="I24" s="109"/>
      <c r="J24" s="109"/>
      <c r="K24" s="109"/>
      <c r="L24" s="109"/>
      <c r="M24" s="106"/>
      <c r="N24" s="109"/>
      <c r="O24" s="109"/>
      <c r="P24" s="109"/>
    </row>
    <row r="25" spans="1:16" ht="12.75">
      <c r="A25" s="109"/>
      <c r="B25" s="109"/>
      <c r="C25" s="109"/>
      <c r="D25" s="107"/>
      <c r="F25" s="109"/>
      <c r="G25" s="109"/>
      <c r="H25" s="108"/>
      <c r="I25" s="109"/>
      <c r="J25" s="109"/>
      <c r="K25" s="109"/>
      <c r="L25" s="109"/>
      <c r="M25" s="106"/>
      <c r="N25" s="109"/>
      <c r="O25" s="109"/>
      <c r="P25" s="109"/>
    </row>
    <row r="26" spans="1:16" ht="12.75">
      <c r="A26" s="109"/>
      <c r="B26" s="109"/>
      <c r="C26" s="109"/>
      <c r="D26" s="107"/>
      <c r="F26" s="109"/>
      <c r="G26" s="109"/>
      <c r="I26" s="109"/>
      <c r="J26" s="109"/>
      <c r="K26" s="109"/>
      <c r="L26" s="109"/>
      <c r="M26" s="106"/>
      <c r="N26" s="109"/>
      <c r="O26" s="109"/>
      <c r="P26" s="109"/>
    </row>
    <row r="27" spans="1:16" ht="12.75" customHeight="1">
      <c r="A27" s="109"/>
      <c r="B27" s="109"/>
      <c r="C27" s="109"/>
      <c r="D27" s="107">
        <f>IF(I27="","",VLOOKUP(I27,$J$51:$M$166,4))</f>
      </c>
      <c r="E27" s="109"/>
      <c r="F27" s="109"/>
      <c r="G27" s="109"/>
      <c r="H27" s="109"/>
      <c r="I27" s="109"/>
      <c r="J27" s="109">
        <f>IF(I27="","",VLOOKUP(I27,$J$51:$M$166,2))</f>
      </c>
      <c r="K27" s="109"/>
      <c r="L27" s="109">
        <f>IF(K27="","",VLOOKUP(K27,$J$51:$M$166,2))</f>
      </c>
      <c r="M27" s="109"/>
      <c r="N27" s="109">
        <f>IF(M27="","",VLOOKUP(M27,$J$51:$M$166,2))</f>
      </c>
      <c r="O27" s="109"/>
      <c r="P27" s="109">
        <f>IF(O27="","",VLOOKUP(O27,$J$51:$M$166,2))</f>
      </c>
    </row>
    <row r="28" spans="1:16" ht="12.75" customHeight="1">
      <c r="A28" s="109"/>
      <c r="B28" s="109"/>
      <c r="C28" s="109"/>
      <c r="D28" s="107">
        <f>IF(I28="","",VLOOKUP(I28,$J$51:$M$166,4))</f>
      </c>
      <c r="E28" s="109"/>
      <c r="F28" s="109"/>
      <c r="G28" s="109"/>
      <c r="H28" s="109"/>
      <c r="I28" s="109"/>
      <c r="J28" s="109">
        <f>IF(I28="","",VLOOKUP(I28,$J$51:$M$166,2))</f>
      </c>
      <c r="K28" s="109"/>
      <c r="L28" s="109">
        <f>IF(K28="","",VLOOKUP(K28,$J$51:$M$166,2))</f>
      </c>
      <c r="M28" s="109"/>
      <c r="N28" s="109">
        <f>IF(M28="","",VLOOKUP(M28,$J$51:$M$166,2))</f>
      </c>
      <c r="O28" s="109"/>
      <c r="P28" s="109">
        <f>IF(O28="","",VLOOKUP(O28,$J$51:$M$166,2))</f>
      </c>
    </row>
    <row r="29" spans="1:16" ht="10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0.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ht="10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10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ht="10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 spans="1:16" ht="10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0.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1:16" ht="10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16" ht="10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1:16" ht="10.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ht="10.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16" ht="10.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16" ht="10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16" ht="10.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</row>
    <row r="49" spans="1:16" ht="10.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1:16" ht="10.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1:16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8">
        <v>30</v>
      </c>
      <c r="K51" s="108" t="s">
        <v>109</v>
      </c>
      <c r="L51" s="108">
        <v>2</v>
      </c>
      <c r="M51" s="108" t="s">
        <v>49</v>
      </c>
      <c r="N51" s="109"/>
      <c r="O51" s="109"/>
      <c r="P51" s="109"/>
    </row>
    <row r="52" spans="1:16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8">
        <v>30</v>
      </c>
      <c r="K52" s="108" t="s">
        <v>109</v>
      </c>
      <c r="L52" s="108">
        <v>2</v>
      </c>
      <c r="M52" s="108" t="s">
        <v>49</v>
      </c>
      <c r="N52" s="109"/>
      <c r="O52" s="109"/>
      <c r="P52" s="109"/>
    </row>
    <row r="53" spans="1:16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8">
        <v>32</v>
      </c>
      <c r="K53" s="108" t="s">
        <v>73</v>
      </c>
      <c r="L53" s="108">
        <v>2</v>
      </c>
      <c r="M53" s="108" t="s">
        <v>49</v>
      </c>
      <c r="N53" s="109"/>
      <c r="O53" s="109"/>
      <c r="P53" s="109"/>
    </row>
    <row r="54" spans="1:16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8">
        <v>35</v>
      </c>
      <c r="K54" s="108" t="s">
        <v>574</v>
      </c>
      <c r="L54" s="108">
        <v>2</v>
      </c>
      <c r="M54" s="108" t="s">
        <v>49</v>
      </c>
      <c r="N54" s="109"/>
      <c r="O54" s="109"/>
      <c r="P54" s="109"/>
    </row>
    <row r="55" spans="1:16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8">
        <v>42</v>
      </c>
      <c r="K55" s="108" t="s">
        <v>103</v>
      </c>
      <c r="L55" s="108">
        <v>1</v>
      </c>
      <c r="M55" s="108" t="s">
        <v>49</v>
      </c>
      <c r="N55" s="109"/>
      <c r="O55" s="109"/>
      <c r="P55" s="109"/>
    </row>
    <row r="56" spans="1:16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8">
        <v>43</v>
      </c>
      <c r="K56" s="108" t="s">
        <v>80</v>
      </c>
      <c r="L56" s="108">
        <v>1</v>
      </c>
      <c r="M56" s="108" t="s">
        <v>49</v>
      </c>
      <c r="N56" s="109"/>
      <c r="O56" s="109"/>
      <c r="P56" s="109"/>
    </row>
    <row r="57" spans="1:16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8">
        <v>44</v>
      </c>
      <c r="K57" s="108" t="s">
        <v>86</v>
      </c>
      <c r="L57" s="108">
        <v>1</v>
      </c>
      <c r="M57" s="108" t="s">
        <v>49</v>
      </c>
      <c r="N57" s="109"/>
      <c r="O57" s="109"/>
      <c r="P57" s="109"/>
    </row>
    <row r="58" spans="1:16" ht="12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8">
        <v>45</v>
      </c>
      <c r="K58" s="108" t="s">
        <v>583</v>
      </c>
      <c r="L58" s="108">
        <v>1</v>
      </c>
      <c r="M58" s="108" t="s">
        <v>49</v>
      </c>
      <c r="N58" s="109"/>
      <c r="O58" s="109"/>
      <c r="P58" s="109"/>
    </row>
    <row r="59" spans="1:16" ht="12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8">
        <v>58</v>
      </c>
      <c r="K59" s="108" t="s">
        <v>281</v>
      </c>
      <c r="L59" s="108">
        <v>2</v>
      </c>
      <c r="M59" s="108" t="s">
        <v>250</v>
      </c>
      <c r="N59" s="109"/>
      <c r="O59" s="109"/>
      <c r="P59" s="109"/>
    </row>
    <row r="60" spans="1:16" ht="12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8">
        <v>60</v>
      </c>
      <c r="K60" s="108" t="s">
        <v>769</v>
      </c>
      <c r="L60" s="108">
        <v>2</v>
      </c>
      <c r="M60" s="108" t="s">
        <v>250</v>
      </c>
      <c r="N60" s="109"/>
      <c r="O60" s="109"/>
      <c r="P60" s="109"/>
    </row>
    <row r="61" spans="1:16" ht="12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8">
        <v>62</v>
      </c>
      <c r="K61" s="108" t="s">
        <v>553</v>
      </c>
      <c r="L61" s="108">
        <v>2</v>
      </c>
      <c r="M61" s="108" t="s">
        <v>113</v>
      </c>
      <c r="N61" s="109"/>
      <c r="O61" s="109"/>
      <c r="P61" s="109"/>
    </row>
    <row r="62" spans="1:16" ht="12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8">
        <v>62</v>
      </c>
      <c r="K62" s="108" t="s">
        <v>932</v>
      </c>
      <c r="L62" s="108">
        <v>2</v>
      </c>
      <c r="M62" s="108" t="s">
        <v>250</v>
      </c>
      <c r="N62" s="109"/>
      <c r="O62" s="109"/>
      <c r="P62" s="109"/>
    </row>
    <row r="63" spans="1:16" ht="12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8">
        <v>64</v>
      </c>
      <c r="K63" s="108" t="s">
        <v>112</v>
      </c>
      <c r="L63" s="108">
        <v>2</v>
      </c>
      <c r="M63" s="108" t="s">
        <v>113</v>
      </c>
      <c r="N63" s="109"/>
      <c r="O63" s="109"/>
      <c r="P63" s="109"/>
    </row>
    <row r="64" spans="1:16" ht="12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8">
        <v>64</v>
      </c>
      <c r="K64" s="108" t="s">
        <v>249</v>
      </c>
      <c r="L64" s="108">
        <v>2</v>
      </c>
      <c r="M64" s="108" t="s">
        <v>250</v>
      </c>
      <c r="N64" s="109"/>
      <c r="O64" s="109"/>
      <c r="P64" s="109"/>
    </row>
    <row r="65" spans="1:16" ht="12.7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8">
        <v>65</v>
      </c>
      <c r="K65" s="108" t="s">
        <v>285</v>
      </c>
      <c r="L65" s="108">
        <v>2</v>
      </c>
      <c r="M65" s="108" t="s">
        <v>250</v>
      </c>
      <c r="N65" s="109"/>
      <c r="O65" s="109"/>
      <c r="P65" s="109"/>
    </row>
    <row r="66" spans="1:16" ht="12.7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8">
        <v>67</v>
      </c>
      <c r="K66" s="108" t="s">
        <v>692</v>
      </c>
      <c r="L66" s="108">
        <v>1</v>
      </c>
      <c r="M66" s="108" t="s">
        <v>113</v>
      </c>
      <c r="N66" s="109"/>
      <c r="O66" s="109"/>
      <c r="P66" s="109"/>
    </row>
    <row r="67" spans="1:16" ht="12.7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8">
        <v>67</v>
      </c>
      <c r="K67" s="108" t="s">
        <v>523</v>
      </c>
      <c r="L67" s="108">
        <v>2</v>
      </c>
      <c r="M67" s="108" t="s">
        <v>250</v>
      </c>
      <c r="N67" s="109"/>
      <c r="O67" s="109"/>
      <c r="P67" s="109"/>
    </row>
    <row r="68" spans="1:16" ht="12.7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8">
        <v>68</v>
      </c>
      <c r="K68" s="108" t="s">
        <v>446</v>
      </c>
      <c r="L68" s="108">
        <v>1</v>
      </c>
      <c r="M68" s="108" t="s">
        <v>250</v>
      </c>
      <c r="N68" s="109"/>
      <c r="O68" s="109"/>
      <c r="P68" s="109"/>
    </row>
    <row r="69" spans="1:16" ht="12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8">
        <v>69</v>
      </c>
      <c r="K69" s="108" t="s">
        <v>663</v>
      </c>
      <c r="L69" s="108">
        <v>1</v>
      </c>
      <c r="M69" s="108" t="s">
        <v>250</v>
      </c>
      <c r="N69" s="109"/>
      <c r="O69" s="109"/>
      <c r="P69" s="109"/>
    </row>
    <row r="70" spans="1:16" ht="12.7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8">
        <v>70</v>
      </c>
      <c r="K70" s="108" t="s">
        <v>122</v>
      </c>
      <c r="L70" s="108">
        <v>1</v>
      </c>
      <c r="M70" s="108" t="s">
        <v>113</v>
      </c>
      <c r="N70" s="109"/>
      <c r="O70" s="109"/>
      <c r="P70" s="109"/>
    </row>
    <row r="71" spans="1:16" ht="12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8">
        <v>70</v>
      </c>
      <c r="K71" s="108" t="s">
        <v>360</v>
      </c>
      <c r="L71" s="108">
        <v>1</v>
      </c>
      <c r="M71" s="108" t="s">
        <v>250</v>
      </c>
      <c r="N71" s="109"/>
      <c r="O71" s="109"/>
      <c r="P71" s="109"/>
    </row>
    <row r="72" spans="1:16" ht="12.7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8">
        <v>71</v>
      </c>
      <c r="K72" s="108" t="s">
        <v>780</v>
      </c>
      <c r="L72" s="108">
        <v>1</v>
      </c>
      <c r="M72" s="108" t="s">
        <v>250</v>
      </c>
      <c r="N72" s="109"/>
      <c r="O72" s="109"/>
      <c r="P72" s="109"/>
    </row>
    <row r="73" spans="1:16" ht="12.7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8">
        <v>73</v>
      </c>
      <c r="K73" s="108" t="s">
        <v>345</v>
      </c>
      <c r="L73" s="108">
        <v>1</v>
      </c>
      <c r="M73" s="108" t="s">
        <v>250</v>
      </c>
      <c r="N73" s="109"/>
      <c r="O73" s="109"/>
      <c r="P73" s="109"/>
    </row>
    <row r="74" spans="1:16" ht="12.7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8">
        <v>105</v>
      </c>
      <c r="K74" s="108" t="s">
        <v>688</v>
      </c>
      <c r="L74" s="108">
        <v>2</v>
      </c>
      <c r="M74" s="108" t="s">
        <v>64</v>
      </c>
      <c r="N74" s="109"/>
      <c r="O74" s="109"/>
      <c r="P74" s="109"/>
    </row>
    <row r="75" spans="1:16" ht="12.7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8">
        <v>106</v>
      </c>
      <c r="K75" s="108" t="s">
        <v>63</v>
      </c>
      <c r="L75" s="108">
        <v>2</v>
      </c>
      <c r="M75" s="108" t="s">
        <v>64</v>
      </c>
      <c r="N75" s="109"/>
      <c r="O75" s="109"/>
      <c r="P75" s="109"/>
    </row>
    <row r="76" spans="1:16" ht="12.7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8">
        <v>125</v>
      </c>
      <c r="K76" s="108" t="s">
        <v>541</v>
      </c>
      <c r="L76" s="108">
        <v>2</v>
      </c>
      <c r="M76" s="108" t="s">
        <v>64</v>
      </c>
      <c r="N76" s="109"/>
      <c r="O76" s="109"/>
      <c r="P76" s="109"/>
    </row>
    <row r="77" spans="1:16" ht="12.7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8">
        <v>143</v>
      </c>
      <c r="K77" s="108" t="s">
        <v>933</v>
      </c>
      <c r="L77" s="108">
        <v>1</v>
      </c>
      <c r="M77" s="108" t="s">
        <v>64</v>
      </c>
      <c r="N77" s="109"/>
      <c r="O77" s="109"/>
      <c r="P77" s="109"/>
    </row>
    <row r="78" spans="1:16" ht="12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8">
        <v>207</v>
      </c>
      <c r="K78" s="108" t="s">
        <v>934</v>
      </c>
      <c r="L78" s="108">
        <v>2</v>
      </c>
      <c r="M78" s="108" t="s">
        <v>459</v>
      </c>
      <c r="N78" s="109"/>
      <c r="O78" s="109"/>
      <c r="P78" s="109"/>
    </row>
    <row r="79" spans="1:16" ht="12.7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8">
        <v>210</v>
      </c>
      <c r="K79" s="108" t="s">
        <v>935</v>
      </c>
      <c r="L79" s="108">
        <v>2</v>
      </c>
      <c r="M79" s="108" t="s">
        <v>459</v>
      </c>
      <c r="N79" s="109"/>
      <c r="O79" s="109"/>
      <c r="P79" s="109"/>
    </row>
    <row r="80" spans="1:16" ht="12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8">
        <v>211</v>
      </c>
      <c r="K80" s="108" t="s">
        <v>677</v>
      </c>
      <c r="L80" s="108">
        <v>2</v>
      </c>
      <c r="M80" s="108" t="s">
        <v>459</v>
      </c>
      <c r="N80" s="109"/>
      <c r="O80" s="109"/>
      <c r="P80" s="109"/>
    </row>
    <row r="81" spans="1:16" ht="12.7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8">
        <v>214</v>
      </c>
      <c r="K81" s="108" t="s">
        <v>936</v>
      </c>
      <c r="L81" s="108">
        <v>2</v>
      </c>
      <c r="M81" s="108" t="s">
        <v>459</v>
      </c>
      <c r="N81" s="109"/>
      <c r="O81" s="109"/>
      <c r="P81" s="109"/>
    </row>
    <row r="82" spans="1:16" ht="12.7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8">
        <v>301</v>
      </c>
      <c r="K82" s="108" t="s">
        <v>92</v>
      </c>
      <c r="L82" s="108">
        <v>2</v>
      </c>
      <c r="M82" s="108" t="s">
        <v>77</v>
      </c>
      <c r="N82" s="109"/>
      <c r="O82" s="109"/>
      <c r="P82" s="109"/>
    </row>
    <row r="83" spans="1:16" ht="12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8">
        <v>306</v>
      </c>
      <c r="K83" s="108" t="s">
        <v>76</v>
      </c>
      <c r="L83" s="108">
        <v>2</v>
      </c>
      <c r="M83" s="108" t="s">
        <v>77</v>
      </c>
      <c r="N83" s="109"/>
      <c r="O83" s="109"/>
      <c r="P83" s="109"/>
    </row>
    <row r="84" spans="1:16" ht="12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8">
        <v>306</v>
      </c>
      <c r="K84" s="108" t="s">
        <v>674</v>
      </c>
      <c r="L84" s="108">
        <v>3</v>
      </c>
      <c r="M84" s="108" t="s">
        <v>376</v>
      </c>
      <c r="N84" s="109"/>
      <c r="O84" s="109"/>
      <c r="P84" s="109"/>
    </row>
    <row r="85" spans="1:16" ht="12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8">
        <v>311</v>
      </c>
      <c r="K85" s="108" t="s">
        <v>633</v>
      </c>
      <c r="L85" s="108">
        <v>1</v>
      </c>
      <c r="M85" s="108" t="s">
        <v>77</v>
      </c>
      <c r="N85" s="109"/>
      <c r="O85" s="109"/>
      <c r="P85" s="109"/>
    </row>
    <row r="86" spans="1:16" ht="12.7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8">
        <v>311</v>
      </c>
      <c r="K86" s="108" t="s">
        <v>394</v>
      </c>
      <c r="L86" s="108">
        <v>2</v>
      </c>
      <c r="M86" s="108" t="s">
        <v>395</v>
      </c>
      <c r="N86" s="109"/>
      <c r="O86" s="109"/>
      <c r="P86" s="109"/>
    </row>
    <row r="87" spans="1:16" ht="12.7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8">
        <v>313</v>
      </c>
      <c r="K87" s="108" t="s">
        <v>717</v>
      </c>
      <c r="L87" s="108">
        <v>2</v>
      </c>
      <c r="M87" s="108" t="s">
        <v>376</v>
      </c>
      <c r="N87" s="109"/>
      <c r="O87" s="109"/>
      <c r="P87" s="109"/>
    </row>
    <row r="88" spans="1:16" ht="12.7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8">
        <v>314</v>
      </c>
      <c r="K88" s="108" t="s">
        <v>698</v>
      </c>
      <c r="L88" s="108">
        <v>1</v>
      </c>
      <c r="M88" s="108" t="s">
        <v>77</v>
      </c>
      <c r="N88" s="109"/>
      <c r="O88" s="109"/>
      <c r="P88" s="109"/>
    </row>
    <row r="89" spans="1:16" ht="12.7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8">
        <v>315</v>
      </c>
      <c r="K89" s="108" t="s">
        <v>713</v>
      </c>
      <c r="L89" s="108">
        <v>2</v>
      </c>
      <c r="M89" s="108" t="s">
        <v>376</v>
      </c>
      <c r="N89" s="109"/>
      <c r="O89" s="109"/>
      <c r="P89" s="109"/>
    </row>
    <row r="90" spans="1:16" ht="12.7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8">
        <v>320</v>
      </c>
      <c r="K90" s="108" t="s">
        <v>601</v>
      </c>
      <c r="L90" s="108">
        <v>1</v>
      </c>
      <c r="M90" s="108" t="s">
        <v>77</v>
      </c>
      <c r="N90" s="109"/>
      <c r="O90" s="109"/>
      <c r="P90" s="109"/>
    </row>
    <row r="91" spans="1:16" ht="12.7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8">
        <v>322</v>
      </c>
      <c r="K91" s="108" t="s">
        <v>699</v>
      </c>
      <c r="L91" s="108">
        <v>1</v>
      </c>
      <c r="M91" s="108" t="s">
        <v>77</v>
      </c>
      <c r="N91" s="109"/>
      <c r="O91" s="109"/>
      <c r="P91" s="109"/>
    </row>
    <row r="92" spans="1:16" ht="12.7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8">
        <v>502</v>
      </c>
      <c r="K92" s="108" t="s">
        <v>148</v>
      </c>
      <c r="L92" s="108">
        <v>2</v>
      </c>
      <c r="M92" s="108" t="s">
        <v>149</v>
      </c>
      <c r="N92" s="109"/>
      <c r="O92" s="109"/>
      <c r="P92" s="109"/>
    </row>
    <row r="93" spans="1:16" ht="12.7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8">
        <v>503</v>
      </c>
      <c r="K93" s="108" t="s">
        <v>685</v>
      </c>
      <c r="L93" s="108">
        <v>2</v>
      </c>
      <c r="M93" s="108" t="s">
        <v>149</v>
      </c>
      <c r="N93" s="109"/>
      <c r="O93" s="109"/>
      <c r="P93" s="109"/>
    </row>
    <row r="94" spans="1:16" ht="12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8">
        <v>506</v>
      </c>
      <c r="K94" s="108" t="s">
        <v>937</v>
      </c>
      <c r="L94" s="108">
        <v>2</v>
      </c>
      <c r="M94" s="108" t="s">
        <v>149</v>
      </c>
      <c r="N94" s="109"/>
      <c r="O94" s="109"/>
      <c r="P94" s="109"/>
    </row>
    <row r="95" spans="1:16" ht="12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8">
        <v>508</v>
      </c>
      <c r="K95" s="108" t="s">
        <v>701</v>
      </c>
      <c r="L95" s="108">
        <v>2</v>
      </c>
      <c r="M95" s="108" t="s">
        <v>149</v>
      </c>
      <c r="N95" s="109"/>
      <c r="O95" s="109"/>
      <c r="P95" s="109"/>
    </row>
    <row r="96" spans="1:16" ht="12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8">
        <v>523</v>
      </c>
      <c r="K96" s="108" t="s">
        <v>938</v>
      </c>
      <c r="L96" s="108">
        <v>1</v>
      </c>
      <c r="M96" s="108" t="s">
        <v>149</v>
      </c>
      <c r="N96" s="109"/>
      <c r="O96" s="109"/>
      <c r="P96" s="109"/>
    </row>
    <row r="97" spans="1:16" ht="12.7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8">
        <v>537</v>
      </c>
      <c r="K97" s="108" t="s">
        <v>375</v>
      </c>
      <c r="L97" s="108">
        <v>1</v>
      </c>
      <c r="M97" s="108" t="s">
        <v>376</v>
      </c>
      <c r="N97" s="109"/>
      <c r="O97" s="109"/>
      <c r="P97" s="109"/>
    </row>
    <row r="98" spans="1:16" ht="12.7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8">
        <v>577</v>
      </c>
      <c r="K98" s="108" t="s">
        <v>414</v>
      </c>
      <c r="L98" s="108">
        <v>1</v>
      </c>
      <c r="M98" s="108" t="s">
        <v>250</v>
      </c>
      <c r="N98" s="109"/>
      <c r="O98" s="109"/>
      <c r="P98" s="109"/>
    </row>
    <row r="99" spans="1:16" ht="12.7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8">
        <v>688</v>
      </c>
      <c r="K99" s="108" t="s">
        <v>783</v>
      </c>
      <c r="L99" s="108">
        <v>2</v>
      </c>
      <c r="M99" s="108" t="s">
        <v>657</v>
      </c>
      <c r="N99" s="109"/>
      <c r="O99" s="109"/>
      <c r="P99" s="109"/>
    </row>
    <row r="100" spans="1:16" ht="12.7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8">
        <v>689</v>
      </c>
      <c r="K100" s="108" t="s">
        <v>939</v>
      </c>
      <c r="L100" s="108">
        <v>2</v>
      </c>
      <c r="M100" s="108" t="s">
        <v>657</v>
      </c>
      <c r="N100" s="109"/>
      <c r="O100" s="109"/>
      <c r="P100" s="109"/>
    </row>
    <row r="101" spans="1:16" ht="12.7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8">
        <v>697</v>
      </c>
      <c r="K101" s="108" t="s">
        <v>940</v>
      </c>
      <c r="L101" s="108">
        <v>1</v>
      </c>
      <c r="M101" s="108" t="s">
        <v>657</v>
      </c>
      <c r="N101" s="109"/>
      <c r="O101" s="109"/>
      <c r="P101" s="109"/>
    </row>
    <row r="102" spans="1:16" ht="12.75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8">
        <v>698</v>
      </c>
      <c r="K102" s="108" t="s">
        <v>941</v>
      </c>
      <c r="L102" s="108">
        <v>1</v>
      </c>
      <c r="M102" s="108" t="s">
        <v>657</v>
      </c>
      <c r="N102" s="109"/>
      <c r="O102" s="109"/>
      <c r="P102" s="109"/>
    </row>
    <row r="103" spans="1:16" ht="12.7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8">
        <v>699</v>
      </c>
      <c r="K103" s="108" t="s">
        <v>656</v>
      </c>
      <c r="L103" s="108">
        <v>1</v>
      </c>
      <c r="M103" s="108" t="s">
        <v>657</v>
      </c>
      <c r="N103" s="109"/>
      <c r="O103" s="109"/>
      <c r="P103" s="109"/>
    </row>
    <row r="104" spans="1:16" ht="12.75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8">
        <v>701</v>
      </c>
      <c r="K104" s="108" t="s">
        <v>942</v>
      </c>
      <c r="L104" s="108">
        <v>1</v>
      </c>
      <c r="M104" s="108" t="s">
        <v>657</v>
      </c>
      <c r="N104" s="109"/>
      <c r="O104" s="109"/>
      <c r="P104" s="109"/>
    </row>
    <row r="105" spans="1:16" ht="12.75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8">
        <v>702</v>
      </c>
      <c r="K105" s="108" t="s">
        <v>802</v>
      </c>
      <c r="L105" s="108">
        <v>1</v>
      </c>
      <c r="M105" s="108" t="s">
        <v>657</v>
      </c>
      <c r="N105" s="109"/>
      <c r="O105" s="109"/>
      <c r="P105" s="109"/>
    </row>
    <row r="106" spans="1:16" ht="12.7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8">
        <v>705</v>
      </c>
      <c r="K106" s="108" t="s">
        <v>943</v>
      </c>
      <c r="L106" s="108">
        <v>1</v>
      </c>
      <c r="M106" s="108" t="s">
        <v>657</v>
      </c>
      <c r="N106" s="109"/>
      <c r="O106" s="109"/>
      <c r="P106" s="109"/>
    </row>
    <row r="107" spans="1:16" ht="12.75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8">
        <v>706</v>
      </c>
      <c r="K107" s="108" t="s">
        <v>746</v>
      </c>
      <c r="L107" s="108">
        <v>1</v>
      </c>
      <c r="M107" s="108" t="s">
        <v>657</v>
      </c>
      <c r="N107" s="109"/>
      <c r="O107" s="109"/>
      <c r="P107" s="109"/>
    </row>
    <row r="108" spans="1:16" ht="12.75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8">
        <v>728</v>
      </c>
      <c r="K108" s="108" t="s">
        <v>274</v>
      </c>
      <c r="L108" s="108">
        <v>2</v>
      </c>
      <c r="M108" s="108" t="s">
        <v>194</v>
      </c>
      <c r="N108" s="109"/>
      <c r="O108" s="109"/>
      <c r="P108" s="109"/>
    </row>
    <row r="109" spans="1:16" ht="12.75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8">
        <v>729</v>
      </c>
      <c r="K109" s="108" t="s">
        <v>310</v>
      </c>
      <c r="L109" s="108">
        <v>2</v>
      </c>
      <c r="M109" s="108" t="s">
        <v>194</v>
      </c>
      <c r="N109" s="109"/>
      <c r="O109" s="109"/>
      <c r="P109" s="109"/>
    </row>
    <row r="110" spans="1:16" ht="12.75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8">
        <v>730</v>
      </c>
      <c r="K110" s="108" t="s">
        <v>228</v>
      </c>
      <c r="L110" s="108">
        <v>2</v>
      </c>
      <c r="M110" s="108" t="s">
        <v>194</v>
      </c>
      <c r="N110" s="109"/>
      <c r="O110" s="109"/>
      <c r="P110" s="109"/>
    </row>
    <row r="111" spans="1:16" ht="12.7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8">
        <v>731</v>
      </c>
      <c r="K111" s="108" t="s">
        <v>944</v>
      </c>
      <c r="L111" s="108">
        <v>2</v>
      </c>
      <c r="M111" s="108" t="s">
        <v>194</v>
      </c>
      <c r="N111" s="109"/>
      <c r="O111" s="109"/>
      <c r="P111" s="109"/>
    </row>
    <row r="112" spans="1:16" ht="12.75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8">
        <v>732</v>
      </c>
      <c r="K112" s="108" t="s">
        <v>828</v>
      </c>
      <c r="L112" s="108">
        <v>2</v>
      </c>
      <c r="M112" s="108" t="s">
        <v>194</v>
      </c>
      <c r="N112" s="109"/>
      <c r="O112" s="109"/>
      <c r="P112" s="109"/>
    </row>
    <row r="113" spans="1:16" ht="12.7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8">
        <v>733</v>
      </c>
      <c r="K113" s="108" t="s">
        <v>945</v>
      </c>
      <c r="L113" s="108">
        <v>2</v>
      </c>
      <c r="M113" s="108" t="s">
        <v>194</v>
      </c>
      <c r="N113" s="109"/>
      <c r="O113" s="109"/>
      <c r="P113" s="109"/>
    </row>
    <row r="114" spans="1:16" ht="12.75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8">
        <v>734</v>
      </c>
      <c r="K114" s="108" t="s">
        <v>946</v>
      </c>
      <c r="L114" s="108">
        <v>2</v>
      </c>
      <c r="M114" s="108" t="s">
        <v>194</v>
      </c>
      <c r="N114" s="109"/>
      <c r="O114" s="109"/>
      <c r="P114" s="109"/>
    </row>
    <row r="115" spans="1:16" ht="12.7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8">
        <v>735</v>
      </c>
      <c r="K115" s="108" t="s">
        <v>947</v>
      </c>
      <c r="L115" s="108">
        <v>2</v>
      </c>
      <c r="M115" s="108" t="s">
        <v>194</v>
      </c>
      <c r="N115" s="109"/>
      <c r="O115" s="109"/>
      <c r="P115" s="109"/>
    </row>
    <row r="116" spans="1:16" ht="12.7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8">
        <v>736</v>
      </c>
      <c r="K116" s="108" t="s">
        <v>948</v>
      </c>
      <c r="L116" s="108">
        <v>2</v>
      </c>
      <c r="M116" s="108" t="s">
        <v>194</v>
      </c>
      <c r="N116" s="109"/>
      <c r="O116" s="109"/>
      <c r="P116" s="109"/>
    </row>
    <row r="117" spans="1:16" ht="12.7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8">
        <v>739</v>
      </c>
      <c r="K117" s="108" t="s">
        <v>949</v>
      </c>
      <c r="L117" s="108">
        <v>2</v>
      </c>
      <c r="M117" s="108" t="s">
        <v>194</v>
      </c>
      <c r="N117" s="109"/>
      <c r="O117" s="109"/>
      <c r="P117" s="109"/>
    </row>
    <row r="118" spans="1:16" ht="12.7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8">
        <v>741</v>
      </c>
      <c r="K118" s="108" t="s">
        <v>193</v>
      </c>
      <c r="L118" s="108">
        <v>1</v>
      </c>
      <c r="M118" s="108" t="s">
        <v>194</v>
      </c>
      <c r="N118" s="109"/>
      <c r="O118" s="109"/>
      <c r="P118" s="109"/>
    </row>
    <row r="119" spans="1:16" ht="12.7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8">
        <v>743</v>
      </c>
      <c r="K119" s="108" t="s">
        <v>950</v>
      </c>
      <c r="L119" s="108">
        <v>1</v>
      </c>
      <c r="M119" s="108" t="s">
        <v>194</v>
      </c>
      <c r="N119" s="109"/>
      <c r="O119" s="109"/>
      <c r="P119" s="109"/>
    </row>
    <row r="120" spans="1:16" ht="12.7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8">
        <v>744</v>
      </c>
      <c r="K120" s="108" t="s">
        <v>298</v>
      </c>
      <c r="L120" s="108">
        <v>1</v>
      </c>
      <c r="M120" s="108" t="s">
        <v>194</v>
      </c>
      <c r="N120" s="109"/>
      <c r="O120" s="109"/>
      <c r="P120" s="109"/>
    </row>
    <row r="121" spans="1:16" ht="12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8">
        <v>745</v>
      </c>
      <c r="K121" s="108" t="s">
        <v>832</v>
      </c>
      <c r="L121" s="108">
        <v>1</v>
      </c>
      <c r="M121" s="108" t="s">
        <v>194</v>
      </c>
      <c r="N121" s="109"/>
      <c r="O121" s="109"/>
      <c r="P121" s="109"/>
    </row>
    <row r="122" spans="1:16" ht="12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8">
        <v>748</v>
      </c>
      <c r="K122" s="108" t="s">
        <v>951</v>
      </c>
      <c r="L122" s="108">
        <v>1</v>
      </c>
      <c r="M122" s="108" t="s">
        <v>194</v>
      </c>
      <c r="N122" s="109"/>
      <c r="O122" s="109"/>
      <c r="P122" s="109"/>
    </row>
    <row r="123" spans="1:16" ht="12.75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8">
        <v>749</v>
      </c>
      <c r="K123" s="108" t="s">
        <v>952</v>
      </c>
      <c r="L123" s="108">
        <v>1</v>
      </c>
      <c r="M123" s="108" t="s">
        <v>194</v>
      </c>
      <c r="N123" s="109"/>
      <c r="O123" s="109"/>
      <c r="P123" s="109"/>
    </row>
    <row r="124" spans="1:16" ht="12.7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8">
        <v>750</v>
      </c>
      <c r="K124" s="108" t="s">
        <v>953</v>
      </c>
      <c r="L124" s="108">
        <v>1</v>
      </c>
      <c r="M124" s="108" t="s">
        <v>194</v>
      </c>
      <c r="N124" s="109"/>
      <c r="O124" s="109"/>
      <c r="P124" s="109"/>
    </row>
    <row r="125" spans="1:16" ht="12.7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8">
        <v>802</v>
      </c>
      <c r="K125" s="108" t="s">
        <v>840</v>
      </c>
      <c r="L125" s="108">
        <v>2</v>
      </c>
      <c r="M125" s="108" t="s">
        <v>181</v>
      </c>
      <c r="N125" s="109"/>
      <c r="O125" s="109"/>
      <c r="P125" s="109"/>
    </row>
    <row r="126" spans="1:16" ht="12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8">
        <v>803</v>
      </c>
      <c r="K126" s="108" t="s">
        <v>180</v>
      </c>
      <c r="L126" s="108">
        <v>2</v>
      </c>
      <c r="M126" s="108" t="s">
        <v>181</v>
      </c>
      <c r="N126" s="109"/>
      <c r="O126" s="109"/>
      <c r="P126" s="109"/>
    </row>
    <row r="127" spans="1:16" ht="12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8">
        <v>804</v>
      </c>
      <c r="K127" s="108" t="s">
        <v>505</v>
      </c>
      <c r="L127" s="108">
        <v>2</v>
      </c>
      <c r="M127" s="108" t="s">
        <v>181</v>
      </c>
      <c r="N127" s="109"/>
      <c r="O127" s="109"/>
      <c r="P127" s="109"/>
    </row>
    <row r="128" spans="1:16" ht="12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8">
        <v>805</v>
      </c>
      <c r="K128" s="108" t="s">
        <v>586</v>
      </c>
      <c r="L128" s="108">
        <v>2</v>
      </c>
      <c r="M128" s="108" t="s">
        <v>181</v>
      </c>
      <c r="N128" s="109"/>
      <c r="O128" s="109"/>
      <c r="P128" s="109"/>
    </row>
    <row r="129" spans="1:16" ht="12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8">
        <v>806</v>
      </c>
      <c r="K129" s="108" t="s">
        <v>592</v>
      </c>
      <c r="L129" s="108">
        <v>2</v>
      </c>
      <c r="M129" s="108" t="s">
        <v>181</v>
      </c>
      <c r="N129" s="109"/>
      <c r="O129" s="109"/>
      <c r="P129" s="109"/>
    </row>
    <row r="130" spans="1:16" ht="12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8">
        <v>807</v>
      </c>
      <c r="K130" s="108" t="s">
        <v>326</v>
      </c>
      <c r="L130" s="108">
        <v>2</v>
      </c>
      <c r="M130" s="108" t="s">
        <v>181</v>
      </c>
      <c r="N130" s="109"/>
      <c r="O130" s="109"/>
      <c r="P130" s="109"/>
    </row>
    <row r="131" spans="1:16" ht="12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8">
        <v>808</v>
      </c>
      <c r="K131" s="108" t="s">
        <v>776</v>
      </c>
      <c r="L131" s="108">
        <v>2</v>
      </c>
      <c r="M131" s="108" t="s">
        <v>181</v>
      </c>
      <c r="N131" s="109"/>
      <c r="O131" s="109"/>
      <c r="P131" s="109"/>
    </row>
    <row r="132" spans="1:16" ht="12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8">
        <v>809</v>
      </c>
      <c r="K132" s="108" t="s">
        <v>824</v>
      </c>
      <c r="L132" s="108">
        <v>2</v>
      </c>
      <c r="M132" s="108" t="s">
        <v>181</v>
      </c>
      <c r="N132" s="109"/>
      <c r="O132" s="109"/>
      <c r="P132" s="109"/>
    </row>
    <row r="133" spans="1:16" ht="12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8">
        <v>810</v>
      </c>
      <c r="K133" s="108" t="s">
        <v>562</v>
      </c>
      <c r="L133" s="108">
        <v>2</v>
      </c>
      <c r="M133" s="108" t="s">
        <v>181</v>
      </c>
      <c r="N133" s="109"/>
      <c r="O133" s="109"/>
      <c r="P133" s="109"/>
    </row>
    <row r="134" spans="1:16" ht="12.7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8">
        <v>811</v>
      </c>
      <c r="K134" s="108" t="s">
        <v>301</v>
      </c>
      <c r="L134" s="108">
        <v>2</v>
      </c>
      <c r="M134" s="108" t="s">
        <v>181</v>
      </c>
      <c r="N134" s="109"/>
      <c r="O134" s="109"/>
      <c r="P134" s="109"/>
    </row>
    <row r="135" spans="1:16" ht="12.7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8">
        <v>812</v>
      </c>
      <c r="K135" s="108" t="s">
        <v>650</v>
      </c>
      <c r="L135" s="108">
        <v>2</v>
      </c>
      <c r="M135" s="108" t="s">
        <v>181</v>
      </c>
      <c r="N135" s="109"/>
      <c r="O135" s="109"/>
      <c r="P135" s="109"/>
    </row>
    <row r="136" spans="1:16" ht="12.7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8">
        <v>813</v>
      </c>
      <c r="K136" s="108" t="s">
        <v>294</v>
      </c>
      <c r="L136" s="108">
        <v>2</v>
      </c>
      <c r="M136" s="108" t="s">
        <v>181</v>
      </c>
      <c r="N136" s="109"/>
      <c r="O136" s="109"/>
      <c r="P136" s="109"/>
    </row>
    <row r="137" spans="1:16" ht="12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8">
        <v>814</v>
      </c>
      <c r="K137" s="108" t="s">
        <v>245</v>
      </c>
      <c r="L137" s="108">
        <v>1</v>
      </c>
      <c r="M137" s="108" t="s">
        <v>181</v>
      </c>
      <c r="N137" s="109"/>
      <c r="O137" s="109"/>
      <c r="P137" s="109"/>
    </row>
    <row r="138" spans="1:16" ht="12.7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8">
        <v>815</v>
      </c>
      <c r="K138" s="108" t="s">
        <v>363</v>
      </c>
      <c r="L138" s="108">
        <v>1</v>
      </c>
      <c r="M138" s="108" t="s">
        <v>181</v>
      </c>
      <c r="N138" s="109"/>
      <c r="O138" s="109"/>
      <c r="P138" s="109"/>
    </row>
    <row r="139" spans="1:16" ht="12.7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8">
        <v>816</v>
      </c>
      <c r="K139" s="108" t="s">
        <v>490</v>
      </c>
      <c r="L139" s="108">
        <v>1</v>
      </c>
      <c r="M139" s="108" t="s">
        <v>181</v>
      </c>
      <c r="N139" s="109"/>
      <c r="O139" s="109"/>
      <c r="P139" s="109"/>
    </row>
    <row r="140" spans="1:16" ht="12.7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8">
        <v>817</v>
      </c>
      <c r="K140" s="108" t="s">
        <v>852</v>
      </c>
      <c r="L140" s="108">
        <v>1</v>
      </c>
      <c r="M140" s="108" t="s">
        <v>181</v>
      </c>
      <c r="N140" s="109"/>
      <c r="O140" s="109"/>
      <c r="P140" s="109"/>
    </row>
    <row r="141" spans="1:16" ht="12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8">
        <v>818</v>
      </c>
      <c r="K141" s="108" t="s">
        <v>314</v>
      </c>
      <c r="L141" s="108">
        <v>1</v>
      </c>
      <c r="M141" s="108" t="s">
        <v>181</v>
      </c>
      <c r="N141" s="109"/>
      <c r="O141" s="109"/>
      <c r="P141" s="109"/>
    </row>
    <row r="142" spans="1:16" ht="12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8">
        <v>819</v>
      </c>
      <c r="K142" s="108" t="s">
        <v>348</v>
      </c>
      <c r="L142" s="108">
        <v>1</v>
      </c>
      <c r="M142" s="108" t="s">
        <v>181</v>
      </c>
      <c r="N142" s="109"/>
      <c r="O142" s="109"/>
      <c r="P142" s="109"/>
    </row>
    <row r="143" spans="1:16" ht="12.7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8">
        <v>820</v>
      </c>
      <c r="K143" s="108" t="s">
        <v>595</v>
      </c>
      <c r="L143" s="108">
        <v>1</v>
      </c>
      <c r="M143" s="108" t="s">
        <v>181</v>
      </c>
      <c r="N143" s="109"/>
      <c r="O143" s="109"/>
      <c r="P143" s="109"/>
    </row>
    <row r="144" spans="1:16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8"/>
      <c r="K144" s="108"/>
      <c r="L144" s="108"/>
      <c r="M144" s="109"/>
      <c r="N144" s="109"/>
      <c r="O144" s="109"/>
      <c r="P144" s="109"/>
    </row>
    <row r="145" spans="1:16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8"/>
      <c r="K145" s="108"/>
      <c r="L145" s="108"/>
      <c r="M145" s="109"/>
      <c r="N145" s="109"/>
      <c r="O145" s="109"/>
      <c r="P145" s="109"/>
    </row>
    <row r="146" spans="1:16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8"/>
      <c r="K146" s="108"/>
      <c r="L146" s="108"/>
      <c r="M146" s="109"/>
      <c r="N146" s="109"/>
      <c r="O146" s="109"/>
      <c r="P146" s="109"/>
    </row>
    <row r="147" spans="1:16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8"/>
      <c r="K147" s="108"/>
      <c r="L147" s="108"/>
      <c r="M147" s="109"/>
      <c r="N147" s="109"/>
      <c r="O147" s="109"/>
      <c r="P147" s="109"/>
    </row>
    <row r="148" spans="1:16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8"/>
      <c r="K148" s="108"/>
      <c r="L148" s="108"/>
      <c r="M148" s="109"/>
      <c r="N148" s="109"/>
      <c r="O148" s="109"/>
      <c r="P148" s="109"/>
    </row>
    <row r="149" spans="1:16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8"/>
      <c r="K149" s="108"/>
      <c r="L149" s="108"/>
      <c r="M149" s="109"/>
      <c r="N149" s="109"/>
      <c r="O149" s="109"/>
      <c r="P149" s="109"/>
    </row>
    <row r="150" spans="1:16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8"/>
      <c r="K150" s="108"/>
      <c r="L150" s="108"/>
      <c r="M150" s="109"/>
      <c r="N150" s="109"/>
      <c r="O150" s="109"/>
      <c r="P150" s="109"/>
    </row>
    <row r="151" spans="1:16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8"/>
      <c r="K151" s="108"/>
      <c r="L151" s="108"/>
      <c r="M151" s="109"/>
      <c r="N151" s="109"/>
      <c r="O151" s="109"/>
      <c r="P151" s="109"/>
    </row>
    <row r="152" spans="1:16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8"/>
      <c r="K152" s="108"/>
      <c r="L152" s="108"/>
      <c r="M152" s="109"/>
      <c r="N152" s="109"/>
      <c r="O152" s="109"/>
      <c r="P152" s="109"/>
    </row>
    <row r="153" spans="1:16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8"/>
      <c r="K153" s="108"/>
      <c r="L153" s="108"/>
      <c r="M153" s="109"/>
      <c r="N153" s="109"/>
      <c r="O153" s="109"/>
      <c r="P153" s="109"/>
    </row>
    <row r="154" spans="1:16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8"/>
      <c r="K154" s="108"/>
      <c r="L154" s="108"/>
      <c r="M154" s="109"/>
      <c r="N154" s="109"/>
      <c r="O154" s="109"/>
      <c r="P154" s="109"/>
    </row>
    <row r="155" spans="1:16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8"/>
      <c r="K155" s="108"/>
      <c r="L155" s="108"/>
      <c r="M155" s="109"/>
      <c r="N155" s="109"/>
      <c r="O155" s="109"/>
      <c r="P155" s="109"/>
    </row>
    <row r="156" spans="1:16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8"/>
      <c r="K156" s="108"/>
      <c r="L156" s="108"/>
      <c r="M156" s="109"/>
      <c r="N156" s="109"/>
      <c r="O156" s="109"/>
      <c r="P156" s="109"/>
    </row>
    <row r="157" spans="1:16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8"/>
      <c r="K157" s="108"/>
      <c r="L157" s="108"/>
      <c r="M157" s="109"/>
      <c r="N157" s="109"/>
      <c r="O157" s="109"/>
      <c r="P157" s="109"/>
    </row>
    <row r="158" spans="1:16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8"/>
      <c r="K158" s="108"/>
      <c r="L158" s="108"/>
      <c r="M158" s="109"/>
      <c r="N158" s="109"/>
      <c r="O158" s="109"/>
      <c r="P158" s="109"/>
    </row>
    <row r="159" spans="1:16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8"/>
      <c r="K159" s="108"/>
      <c r="L159" s="108"/>
      <c r="M159" s="109"/>
      <c r="N159" s="109"/>
      <c r="O159" s="109"/>
      <c r="P159" s="109"/>
    </row>
    <row r="160" spans="1:16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8"/>
      <c r="K160" s="108"/>
      <c r="L160" s="108"/>
      <c r="M160" s="109"/>
      <c r="N160" s="109"/>
      <c r="O160" s="109"/>
      <c r="P160" s="109"/>
    </row>
    <row r="161" spans="1:16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8"/>
      <c r="K161" s="108"/>
      <c r="L161" s="108"/>
      <c r="M161" s="109"/>
      <c r="N161" s="109"/>
      <c r="O161" s="109"/>
      <c r="P161" s="109"/>
    </row>
    <row r="162" spans="1:16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8"/>
      <c r="K162" s="108"/>
      <c r="L162" s="108"/>
      <c r="M162" s="109"/>
      <c r="N162" s="109"/>
      <c r="O162" s="109"/>
      <c r="P162" s="109"/>
    </row>
    <row r="163" spans="1:16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8"/>
      <c r="K163" s="108"/>
      <c r="L163" s="108"/>
      <c r="M163" s="109"/>
      <c r="N163" s="109"/>
      <c r="O163" s="109"/>
      <c r="P163" s="109"/>
    </row>
    <row r="164" spans="1:16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8"/>
      <c r="K164" s="108"/>
      <c r="L164" s="108"/>
      <c r="M164" s="109"/>
      <c r="N164" s="109"/>
      <c r="O164" s="109"/>
      <c r="P164" s="109"/>
    </row>
    <row r="165" spans="1:16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8"/>
      <c r="K165" s="108"/>
      <c r="L165" s="108"/>
      <c r="M165" s="109"/>
      <c r="N165" s="109"/>
      <c r="O165" s="109"/>
      <c r="P165" s="109"/>
    </row>
    <row r="166" spans="1:16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8"/>
      <c r="K166" s="108"/>
      <c r="L166" s="108"/>
      <c r="M166" s="109"/>
      <c r="N166" s="109"/>
      <c r="O166" s="109"/>
      <c r="P166" s="109"/>
    </row>
    <row r="167" spans="1:16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8"/>
      <c r="K167" s="108"/>
      <c r="L167" s="108"/>
      <c r="M167" s="109"/>
      <c r="N167" s="109"/>
      <c r="O167" s="109"/>
      <c r="P167" s="109"/>
    </row>
    <row r="168" spans="1:16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8"/>
      <c r="K168" s="108"/>
      <c r="L168" s="108"/>
      <c r="M168" s="109"/>
      <c r="N168" s="109"/>
      <c r="O168" s="109"/>
      <c r="P168" s="109"/>
    </row>
    <row r="169" spans="1:16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8"/>
      <c r="K169" s="108"/>
      <c r="L169" s="108"/>
      <c r="M169" s="109"/>
      <c r="N169" s="109"/>
      <c r="O169" s="109"/>
      <c r="P169" s="109"/>
    </row>
    <row r="170" spans="1:16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8"/>
      <c r="K170" s="108"/>
      <c r="L170" s="108"/>
      <c r="M170" s="109"/>
      <c r="N170" s="109"/>
      <c r="O170" s="109"/>
      <c r="P170" s="109"/>
    </row>
  </sheetData>
  <sheetProtection/>
  <printOptions/>
  <pageMargins left="0.590157" right="0.590157" top="0.590157" bottom="0.59015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zoomScalePageLayoutView="0" workbookViewId="0" topLeftCell="A1">
      <selection activeCell="T8" sqref="T8"/>
    </sheetView>
  </sheetViews>
  <sheetFormatPr defaultColWidth="13.66015625" defaultRowHeight="11.25" customHeight="1"/>
  <cols>
    <col min="1" max="1" width="4.66015625" style="111" customWidth="1"/>
    <col min="2" max="2" width="10.66015625" style="111" customWidth="1"/>
    <col min="3" max="3" width="8.66015625" style="111" customWidth="1"/>
    <col min="4" max="5" width="20.66015625" style="111" customWidth="1"/>
    <col min="6" max="6" width="4.66015625" style="111" customWidth="1"/>
    <col min="7" max="7" width="32.66015625" style="111" customWidth="1"/>
    <col min="8" max="8" width="13.66015625" style="111" customWidth="1"/>
    <col min="9" max="9" width="4.66015625" style="111" customWidth="1"/>
    <col min="10" max="16" width="8.66015625" style="111" customWidth="1"/>
    <col min="17" max="17" width="10.66015625" style="111" customWidth="1"/>
    <col min="18" max="18" width="8.66015625" style="111" customWidth="1"/>
    <col min="19" max="19" width="10.66015625" style="111" customWidth="1"/>
    <col min="20" max="20" width="30.66015625" style="111" customWidth="1"/>
    <col min="21" max="21" width="4.66015625" style="111" customWidth="1"/>
    <col min="22" max="16384" width="13.66015625" style="111" customWidth="1"/>
  </cols>
  <sheetData>
    <row r="1" ht="14.25" customHeight="1" thickBot="1">
      <c r="B1" s="131" t="s">
        <v>1015</v>
      </c>
    </row>
    <row r="2" spans="10:20" ht="17.25" thickTop="1">
      <c r="J2" s="125" t="s">
        <v>1014</v>
      </c>
      <c r="K2" s="124" t="s">
        <v>1013</v>
      </c>
      <c r="L2" s="124" t="s">
        <v>1012</v>
      </c>
      <c r="M2" s="124" t="s">
        <v>1011</v>
      </c>
      <c r="N2" s="124" t="s">
        <v>1010</v>
      </c>
      <c r="O2" s="124" t="s">
        <v>1009</v>
      </c>
      <c r="P2" s="113"/>
      <c r="S2" s="120" t="s">
        <v>1008</v>
      </c>
      <c r="T2" s="130"/>
    </row>
    <row r="3" spans="1:21" ht="11.25" customHeight="1" thickBot="1">
      <c r="A3" s="111" t="s">
        <v>1007</v>
      </c>
      <c r="C3" s="129" t="s">
        <v>1006</v>
      </c>
      <c r="G3" s="128" t="s">
        <v>1005</v>
      </c>
      <c r="H3" s="111" t="s">
        <v>1004</v>
      </c>
      <c r="J3" s="127"/>
      <c r="K3" s="126"/>
      <c r="L3" s="126"/>
      <c r="M3" s="126"/>
      <c r="N3" s="126"/>
      <c r="O3" s="126"/>
      <c r="P3" s="113"/>
      <c r="S3" s="120" t="s">
        <v>1003</v>
      </c>
      <c r="T3" s="123" t="s">
        <v>1002</v>
      </c>
      <c r="U3" s="118" t="s">
        <v>963</v>
      </c>
    </row>
    <row r="4" spans="1:21" ht="11.25" customHeight="1" thickTop="1">
      <c r="A4" s="117"/>
      <c r="B4" s="117"/>
      <c r="C4" s="117"/>
      <c r="D4" s="117"/>
      <c r="E4" s="117"/>
      <c r="G4" s="117"/>
      <c r="H4" s="117"/>
      <c r="J4" s="125" t="s">
        <v>1001</v>
      </c>
      <c r="K4" s="124" t="s">
        <v>1000</v>
      </c>
      <c r="L4" s="124" t="s">
        <v>999</v>
      </c>
      <c r="M4" s="124" t="s">
        <v>998</v>
      </c>
      <c r="N4" s="124" t="s">
        <v>997</v>
      </c>
      <c r="O4" s="124" t="s">
        <v>981</v>
      </c>
      <c r="P4" s="113"/>
      <c r="S4" s="117"/>
      <c r="T4" s="122"/>
      <c r="U4" s="117"/>
    </row>
    <row r="5" spans="3:21" ht="11.25" customHeight="1">
      <c r="C5" s="111" t="s">
        <v>996</v>
      </c>
      <c r="G5" s="121" t="s">
        <v>995</v>
      </c>
      <c r="J5" s="116" t="s">
        <v>994</v>
      </c>
      <c r="K5" s="114" t="s">
        <v>993</v>
      </c>
      <c r="L5" s="114" t="s">
        <v>992</v>
      </c>
      <c r="M5" s="114" t="s">
        <v>983</v>
      </c>
      <c r="N5" s="115" t="s">
        <v>991</v>
      </c>
      <c r="O5" s="114" t="s">
        <v>990</v>
      </c>
      <c r="P5" s="113"/>
      <c r="S5" s="120" t="s">
        <v>989</v>
      </c>
      <c r="T5" s="123" t="s">
        <v>988</v>
      </c>
      <c r="U5" s="118" t="s">
        <v>963</v>
      </c>
    </row>
    <row r="6" spans="3:21" ht="11.25" customHeight="1">
      <c r="C6" s="111" t="s">
        <v>987</v>
      </c>
      <c r="J6" s="116" t="s">
        <v>986</v>
      </c>
      <c r="K6" s="114" t="s">
        <v>985</v>
      </c>
      <c r="L6" s="114" t="s">
        <v>984</v>
      </c>
      <c r="M6" s="114" t="s">
        <v>983</v>
      </c>
      <c r="N6" s="115" t="s">
        <v>982</v>
      </c>
      <c r="O6" s="114" t="s">
        <v>981</v>
      </c>
      <c r="P6" s="113"/>
      <c r="S6" s="117"/>
      <c r="T6" s="122"/>
      <c r="U6" s="117"/>
    </row>
    <row r="7" spans="7:21" ht="11.25" customHeight="1">
      <c r="G7" s="121" t="s">
        <v>970</v>
      </c>
      <c r="J7" s="116" t="s">
        <v>980</v>
      </c>
      <c r="K7" s="114" t="s">
        <v>979</v>
      </c>
      <c r="L7" s="114" t="s">
        <v>967</v>
      </c>
      <c r="M7" s="114" t="s">
        <v>978</v>
      </c>
      <c r="N7" s="115" t="s">
        <v>977</v>
      </c>
      <c r="O7" s="114" t="s">
        <v>954</v>
      </c>
      <c r="P7" s="113"/>
      <c r="S7" s="111" t="s">
        <v>976</v>
      </c>
      <c r="T7" s="123" t="s">
        <v>975</v>
      </c>
      <c r="U7" s="118" t="s">
        <v>963</v>
      </c>
    </row>
    <row r="8" spans="10:21" ht="11.25" customHeight="1">
      <c r="J8" s="116" t="s">
        <v>974</v>
      </c>
      <c r="K8" s="114" t="s">
        <v>973</v>
      </c>
      <c r="L8" s="114" t="s">
        <v>972</v>
      </c>
      <c r="M8" s="114" t="s">
        <v>956</v>
      </c>
      <c r="N8" s="115" t="s">
        <v>971</v>
      </c>
      <c r="O8" s="114" t="s">
        <v>954</v>
      </c>
      <c r="P8" s="113"/>
      <c r="S8" s="117"/>
      <c r="T8" s="122"/>
      <c r="U8" s="117"/>
    </row>
    <row r="9" spans="7:21" ht="11.25" customHeight="1">
      <c r="G9" s="121" t="s">
        <v>970</v>
      </c>
      <c r="J9" s="116" t="s">
        <v>969</v>
      </c>
      <c r="K9" s="114" t="s">
        <v>968</v>
      </c>
      <c r="L9" s="114" t="s">
        <v>967</v>
      </c>
      <c r="M9" s="114" t="s">
        <v>956</v>
      </c>
      <c r="N9" s="115" t="s">
        <v>966</v>
      </c>
      <c r="O9" s="114" t="s">
        <v>954</v>
      </c>
      <c r="P9" s="113"/>
      <c r="S9" s="120" t="s">
        <v>965</v>
      </c>
      <c r="T9" s="119" t="s">
        <v>964</v>
      </c>
      <c r="U9" s="118" t="s">
        <v>963</v>
      </c>
    </row>
    <row r="10" spans="10:21" ht="11.25" customHeight="1">
      <c r="J10" s="116" t="s">
        <v>962</v>
      </c>
      <c r="K10" s="114" t="s">
        <v>958</v>
      </c>
      <c r="L10" s="114" t="s">
        <v>957</v>
      </c>
      <c r="M10" s="114" t="s">
        <v>961</v>
      </c>
      <c r="N10" s="115" t="s">
        <v>960</v>
      </c>
      <c r="O10" s="114" t="s">
        <v>954</v>
      </c>
      <c r="P10" s="113"/>
      <c r="S10" s="117"/>
      <c r="T10" s="117"/>
      <c r="U10" s="117"/>
    </row>
    <row r="11" spans="10:16" ht="11.25" customHeight="1" thickBot="1">
      <c r="J11" s="116" t="s">
        <v>959</v>
      </c>
      <c r="K11" s="114" t="s">
        <v>958</v>
      </c>
      <c r="L11" s="114" t="s">
        <v>957</v>
      </c>
      <c r="M11" s="114" t="s">
        <v>956</v>
      </c>
      <c r="N11" s="115" t="s">
        <v>955</v>
      </c>
      <c r="O11" s="114" t="s">
        <v>954</v>
      </c>
      <c r="P11" s="113"/>
    </row>
    <row r="12" spans="10:15" ht="11.25" customHeight="1" thickTop="1">
      <c r="J12" s="112"/>
      <c r="K12" s="112"/>
      <c r="L12" s="112"/>
      <c r="M12" s="112"/>
      <c r="N12" s="112"/>
      <c r="O12" s="112"/>
    </row>
  </sheetData>
  <sheetProtection/>
  <printOptions/>
  <pageMargins left="0.5905511811023622" right="0.5905511811023622" top="0.39370078740157477" bottom="0.5905511811023622" header="0.3188976377952756" footer="0.4704724409448819"/>
  <pageSetup horizontalDpi="300" verticalDpi="300" orientation="landscape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defaultGridColor="0" zoomScalePageLayoutView="0" colorId="22" workbookViewId="0" topLeftCell="A1">
      <selection activeCell="Q6" sqref="Q6"/>
    </sheetView>
  </sheetViews>
  <sheetFormatPr defaultColWidth="15.83203125" defaultRowHeight="13.5" customHeight="1"/>
  <cols>
    <col min="1" max="1" width="2.83203125" style="3" customWidth="1"/>
    <col min="2" max="2" width="9.33203125" style="3" customWidth="1"/>
    <col min="3" max="3" width="21.33203125" style="3" customWidth="1"/>
    <col min="4" max="4" width="4.66015625" style="26" customWidth="1"/>
    <col min="5" max="5" width="25.66015625" style="3" customWidth="1"/>
    <col min="6" max="6" width="3.83203125" style="26" customWidth="1"/>
    <col min="7" max="7" width="5" style="26" customWidth="1"/>
    <col min="8" max="8" width="9.16015625" style="27" customWidth="1"/>
    <col min="9" max="9" width="7" style="28" customWidth="1"/>
    <col min="10" max="10" width="5.83203125" style="3" customWidth="1"/>
    <col min="11" max="11" width="3.83203125" style="3" customWidth="1"/>
    <col min="12" max="12" width="5" style="3" customWidth="1"/>
    <col min="13" max="13" width="9.33203125" style="29" customWidth="1"/>
    <col min="14" max="14" width="7" style="28" customWidth="1"/>
    <col min="15" max="15" width="5.83203125" style="3" customWidth="1"/>
    <col min="16" max="16" width="8.33203125" style="3" customWidth="1"/>
    <col min="17" max="17" width="5.83203125" style="3" customWidth="1"/>
    <col min="18" max="18" width="6.33203125" style="3" customWidth="1"/>
    <col min="19" max="16384" width="15.83203125" style="3" customWidth="1"/>
  </cols>
  <sheetData>
    <row r="1" spans="1:18" ht="21" customHeight="1">
      <c r="A1" s="30"/>
      <c r="B1" s="31" t="s">
        <v>33</v>
      </c>
      <c r="C1" s="32"/>
      <c r="D1" s="32"/>
      <c r="E1" s="33"/>
      <c r="F1" s="32"/>
      <c r="G1" s="32"/>
      <c r="H1" s="33"/>
      <c r="I1" s="33"/>
      <c r="J1" s="33"/>
      <c r="K1" s="33"/>
      <c r="L1" s="33"/>
      <c r="M1" s="33"/>
      <c r="N1" s="34"/>
      <c r="O1" s="30"/>
      <c r="P1" s="30"/>
      <c r="Q1" s="30"/>
      <c r="R1" s="30"/>
    </row>
    <row r="2" spans="1:18" ht="12">
      <c r="A2" s="30"/>
      <c r="B2" s="33"/>
      <c r="C2" s="32"/>
      <c r="D2" s="32"/>
      <c r="E2" s="33"/>
      <c r="F2" s="32"/>
      <c r="G2" s="32"/>
      <c r="H2" s="33"/>
      <c r="I2" s="33"/>
      <c r="J2" s="33"/>
      <c r="K2" s="33"/>
      <c r="L2" s="33"/>
      <c r="M2" s="33"/>
      <c r="N2" s="35"/>
      <c r="O2" s="30"/>
      <c r="P2" s="30"/>
      <c r="Q2" s="36" t="s">
        <v>34</v>
      </c>
      <c r="R2" s="30"/>
    </row>
    <row r="3" spans="1:18" ht="11.25" customHeight="1">
      <c r="A3" s="30"/>
      <c r="B3" s="37"/>
      <c r="C3" s="38"/>
      <c r="D3" s="38"/>
      <c r="E3" s="38"/>
      <c r="F3" s="39"/>
      <c r="G3" s="33"/>
      <c r="H3" s="32" t="s">
        <v>35</v>
      </c>
      <c r="I3" s="32"/>
      <c r="J3" s="32"/>
      <c r="K3" s="38"/>
      <c r="L3" s="32"/>
      <c r="M3" s="32" t="s">
        <v>36</v>
      </c>
      <c r="N3" s="40"/>
      <c r="O3" s="32"/>
      <c r="P3" s="38"/>
      <c r="Q3" s="38"/>
      <c r="R3" s="41"/>
    </row>
    <row r="4" spans="1:18" ht="11.25" customHeight="1">
      <c r="A4" s="30"/>
      <c r="B4" s="41" t="s">
        <v>37</v>
      </c>
      <c r="C4" s="42" t="s">
        <v>38</v>
      </c>
      <c r="D4" s="42" t="s">
        <v>39</v>
      </c>
      <c r="E4" s="42" t="s">
        <v>40</v>
      </c>
      <c r="F4" s="42"/>
      <c r="H4" s="26"/>
      <c r="I4" s="26"/>
      <c r="J4" s="26"/>
      <c r="K4" s="42"/>
      <c r="L4" s="26"/>
      <c r="M4" s="26"/>
      <c r="N4" s="43"/>
      <c r="O4" s="26"/>
      <c r="P4" s="42" t="s">
        <v>41</v>
      </c>
      <c r="Q4" s="42"/>
      <c r="R4" s="41"/>
    </row>
    <row r="5" spans="1:18" ht="11.25" customHeight="1">
      <c r="A5" s="30"/>
      <c r="B5" s="41"/>
      <c r="C5" s="42"/>
      <c r="D5" s="42"/>
      <c r="E5" s="42"/>
      <c r="F5" s="42" t="s">
        <v>42</v>
      </c>
      <c r="G5" s="26" t="s">
        <v>43</v>
      </c>
      <c r="H5" s="26" t="s">
        <v>44</v>
      </c>
      <c r="I5" s="26" t="s">
        <v>45</v>
      </c>
      <c r="J5" s="26" t="s">
        <v>46</v>
      </c>
      <c r="K5" s="42" t="s">
        <v>42</v>
      </c>
      <c r="L5" s="26" t="s">
        <v>43</v>
      </c>
      <c r="M5" s="26" t="s">
        <v>44</v>
      </c>
      <c r="N5" s="43" t="s">
        <v>45</v>
      </c>
      <c r="O5" s="26" t="s">
        <v>46</v>
      </c>
      <c r="P5" s="42" t="s">
        <v>46</v>
      </c>
      <c r="Q5" s="42" t="s">
        <v>47</v>
      </c>
      <c r="R5" s="41"/>
    </row>
    <row r="6" spans="1:18" ht="15.75" customHeight="1">
      <c r="A6" s="30">
        <v>1</v>
      </c>
      <c r="B6" s="44">
        <v>31</v>
      </c>
      <c r="C6" s="45" t="s">
        <v>48</v>
      </c>
      <c r="D6" s="45">
        <v>2</v>
      </c>
      <c r="E6" s="46" t="s">
        <v>49</v>
      </c>
      <c r="F6" s="45">
        <v>4</v>
      </c>
      <c r="G6" s="47">
        <v>2</v>
      </c>
      <c r="H6" s="48" t="s">
        <v>50</v>
      </c>
      <c r="I6" s="48">
        <v>-4.8</v>
      </c>
      <c r="J6" s="48">
        <v>359</v>
      </c>
      <c r="K6" s="45">
        <v>1</v>
      </c>
      <c r="L6" s="47">
        <v>6</v>
      </c>
      <c r="M6" s="48" t="s">
        <v>51</v>
      </c>
      <c r="N6" s="49">
        <v>4.2</v>
      </c>
      <c r="O6" s="48">
        <v>542</v>
      </c>
      <c r="P6" s="46">
        <f aca="true" t="shared" si="0" ref="P6:P37">IF(H6="","",J6+O6)</f>
        <v>901</v>
      </c>
      <c r="Q6" s="46">
        <f aca="true" t="shared" si="1" ref="Q6:Q36">IF(P6="","",RANK(P6,$P$6:$P$42))</f>
        <v>1</v>
      </c>
      <c r="R6" s="50"/>
    </row>
    <row r="7" spans="1:18" ht="15.75" customHeight="1">
      <c r="A7" s="30">
        <v>2</v>
      </c>
      <c r="B7" s="44">
        <v>2717</v>
      </c>
      <c r="C7" s="45" t="s">
        <v>52</v>
      </c>
      <c r="D7" s="45">
        <v>2</v>
      </c>
      <c r="E7" s="46" t="s">
        <v>53</v>
      </c>
      <c r="F7" s="45">
        <v>3</v>
      </c>
      <c r="G7" s="47">
        <v>6</v>
      </c>
      <c r="H7" s="48" t="s">
        <v>54</v>
      </c>
      <c r="I7" s="48">
        <v>-3.9</v>
      </c>
      <c r="J7" s="48">
        <v>337</v>
      </c>
      <c r="K7" s="45">
        <v>1</v>
      </c>
      <c r="L7" s="47">
        <v>3</v>
      </c>
      <c r="M7" s="48" t="s">
        <v>55</v>
      </c>
      <c r="N7" s="49">
        <v>4.2</v>
      </c>
      <c r="O7" s="48">
        <v>496</v>
      </c>
      <c r="P7" s="46">
        <f t="shared" si="0"/>
        <v>833</v>
      </c>
      <c r="Q7" s="46">
        <f t="shared" si="1"/>
        <v>2</v>
      </c>
      <c r="R7" s="50"/>
    </row>
    <row r="8" spans="1:18" ht="15.75" customHeight="1">
      <c r="A8" s="30">
        <v>3</v>
      </c>
      <c r="B8" s="44">
        <v>276</v>
      </c>
      <c r="C8" s="45" t="s">
        <v>56</v>
      </c>
      <c r="D8" s="45">
        <v>2</v>
      </c>
      <c r="E8" s="46" t="s">
        <v>57</v>
      </c>
      <c r="F8" s="45">
        <v>3</v>
      </c>
      <c r="G8" s="47">
        <v>7</v>
      </c>
      <c r="H8" s="48" t="s">
        <v>58</v>
      </c>
      <c r="I8" s="48">
        <v>-3.9</v>
      </c>
      <c r="J8" s="48">
        <v>316</v>
      </c>
      <c r="K8" s="45">
        <v>1</v>
      </c>
      <c r="L8" s="47">
        <v>4</v>
      </c>
      <c r="M8" s="48" t="s">
        <v>59</v>
      </c>
      <c r="N8" s="49">
        <v>4.2</v>
      </c>
      <c r="O8" s="48">
        <v>504</v>
      </c>
      <c r="P8" s="46">
        <f t="shared" si="0"/>
        <v>820</v>
      </c>
      <c r="Q8" s="46">
        <f t="shared" si="1"/>
        <v>3</v>
      </c>
      <c r="R8" s="50"/>
    </row>
    <row r="9" spans="1:18" ht="15.75" customHeight="1">
      <c r="A9" s="30">
        <v>4</v>
      </c>
      <c r="B9" s="44">
        <v>2710</v>
      </c>
      <c r="C9" s="45" t="s">
        <v>60</v>
      </c>
      <c r="D9" s="45">
        <v>3</v>
      </c>
      <c r="E9" s="46" t="s">
        <v>53</v>
      </c>
      <c r="F9" s="45">
        <v>5</v>
      </c>
      <c r="G9" s="47">
        <v>8</v>
      </c>
      <c r="H9" s="48" t="s">
        <v>61</v>
      </c>
      <c r="I9" s="48">
        <v>-4.5</v>
      </c>
      <c r="J9" s="48">
        <v>301</v>
      </c>
      <c r="K9" s="45">
        <v>3</v>
      </c>
      <c r="L9" s="47">
        <v>4</v>
      </c>
      <c r="M9" s="48" t="s">
        <v>62</v>
      </c>
      <c r="N9" s="49">
        <v>4.5</v>
      </c>
      <c r="O9" s="48">
        <v>510</v>
      </c>
      <c r="P9" s="46">
        <f t="shared" si="0"/>
        <v>811</v>
      </c>
      <c r="Q9" s="46">
        <f t="shared" si="1"/>
        <v>4</v>
      </c>
      <c r="R9" s="50"/>
    </row>
    <row r="10" spans="1:18" ht="15.75" customHeight="1">
      <c r="A10" s="30">
        <v>5</v>
      </c>
      <c r="B10" s="44">
        <v>106</v>
      </c>
      <c r="C10" s="45" t="s">
        <v>63</v>
      </c>
      <c r="D10" s="45">
        <v>2</v>
      </c>
      <c r="E10" s="46" t="s">
        <v>64</v>
      </c>
      <c r="F10" s="45">
        <v>1</v>
      </c>
      <c r="G10" s="47">
        <v>6</v>
      </c>
      <c r="H10" s="48" t="s">
        <v>65</v>
      </c>
      <c r="I10" s="48">
        <v>-4.4</v>
      </c>
      <c r="J10" s="48">
        <v>318</v>
      </c>
      <c r="K10" s="45">
        <v>4</v>
      </c>
      <c r="L10" s="47">
        <v>3</v>
      </c>
      <c r="M10" s="48" t="s">
        <v>66</v>
      </c>
      <c r="N10" s="49">
        <v>3.5</v>
      </c>
      <c r="O10" s="48">
        <v>480</v>
      </c>
      <c r="P10" s="46">
        <f t="shared" si="0"/>
        <v>798</v>
      </c>
      <c r="Q10" s="46">
        <f t="shared" si="1"/>
        <v>5</v>
      </c>
      <c r="R10" s="50"/>
    </row>
    <row r="11" spans="1:18" ht="15.75" customHeight="1">
      <c r="A11" s="30">
        <v>6</v>
      </c>
      <c r="B11" s="44">
        <v>278</v>
      </c>
      <c r="C11" s="45" t="s">
        <v>67</v>
      </c>
      <c r="D11" s="45">
        <v>2</v>
      </c>
      <c r="E11" s="46" t="s">
        <v>57</v>
      </c>
      <c r="F11" s="45">
        <v>3</v>
      </c>
      <c r="G11" s="47">
        <v>3</v>
      </c>
      <c r="H11" s="48" t="s">
        <v>68</v>
      </c>
      <c r="I11" s="48">
        <v>-3.9</v>
      </c>
      <c r="J11" s="48">
        <v>246</v>
      </c>
      <c r="K11" s="45">
        <v>5</v>
      </c>
      <c r="L11" s="47">
        <v>8</v>
      </c>
      <c r="M11" s="48" t="s">
        <v>69</v>
      </c>
      <c r="N11" s="49">
        <v>4.5</v>
      </c>
      <c r="O11" s="48">
        <v>439</v>
      </c>
      <c r="P11" s="46">
        <f t="shared" si="0"/>
        <v>685</v>
      </c>
      <c r="Q11" s="46">
        <f t="shared" si="1"/>
        <v>6</v>
      </c>
      <c r="R11" s="50"/>
    </row>
    <row r="12" spans="1:18" ht="15.75" customHeight="1">
      <c r="A12" s="30">
        <v>7</v>
      </c>
      <c r="B12" s="44">
        <v>2715</v>
      </c>
      <c r="C12" s="45" t="s">
        <v>70</v>
      </c>
      <c r="D12" s="45">
        <v>2</v>
      </c>
      <c r="E12" s="46" t="s">
        <v>53</v>
      </c>
      <c r="F12" s="45">
        <v>5</v>
      </c>
      <c r="G12" s="47">
        <v>3</v>
      </c>
      <c r="H12" s="48" t="s">
        <v>71</v>
      </c>
      <c r="I12" s="48">
        <v>-4.5</v>
      </c>
      <c r="J12" s="48">
        <v>307</v>
      </c>
      <c r="K12" s="45">
        <v>2</v>
      </c>
      <c r="L12" s="47">
        <v>6</v>
      </c>
      <c r="M12" s="48" t="s">
        <v>72</v>
      </c>
      <c r="N12" s="49">
        <v>5.8</v>
      </c>
      <c r="O12" s="48">
        <v>362</v>
      </c>
      <c r="P12" s="46">
        <f t="shared" si="0"/>
        <v>669</v>
      </c>
      <c r="Q12" s="46">
        <f t="shared" si="1"/>
        <v>7</v>
      </c>
      <c r="R12" s="50"/>
    </row>
    <row r="13" spans="1:18" ht="15.75" customHeight="1">
      <c r="A13" s="30">
        <v>8</v>
      </c>
      <c r="B13" s="44">
        <v>32</v>
      </c>
      <c r="C13" s="45" t="s">
        <v>73</v>
      </c>
      <c r="D13" s="45">
        <v>2</v>
      </c>
      <c r="E13" s="46" t="s">
        <v>49</v>
      </c>
      <c r="F13" s="45">
        <v>5</v>
      </c>
      <c r="G13" s="47">
        <v>5</v>
      </c>
      <c r="H13" s="48" t="s">
        <v>74</v>
      </c>
      <c r="I13" s="48">
        <v>-4.5</v>
      </c>
      <c r="J13" s="48">
        <v>266</v>
      </c>
      <c r="K13" s="45">
        <v>2</v>
      </c>
      <c r="L13" s="47">
        <v>8</v>
      </c>
      <c r="M13" s="48" t="s">
        <v>75</v>
      </c>
      <c r="N13" s="49">
        <v>5.8</v>
      </c>
      <c r="O13" s="48">
        <v>398</v>
      </c>
      <c r="P13" s="46">
        <f t="shared" si="0"/>
        <v>664</v>
      </c>
      <c r="Q13" s="46">
        <f t="shared" si="1"/>
        <v>8</v>
      </c>
      <c r="R13" s="50"/>
    </row>
    <row r="14" spans="1:18" ht="15.75" customHeight="1">
      <c r="A14" s="30"/>
      <c r="B14" s="44">
        <v>306</v>
      </c>
      <c r="C14" s="45" t="s">
        <v>76</v>
      </c>
      <c r="D14" s="45">
        <v>2</v>
      </c>
      <c r="E14" s="46" t="s">
        <v>77</v>
      </c>
      <c r="F14" s="45">
        <v>4</v>
      </c>
      <c r="G14" s="47">
        <v>7</v>
      </c>
      <c r="H14" s="48" t="s">
        <v>78</v>
      </c>
      <c r="I14" s="48">
        <v>-4.8</v>
      </c>
      <c r="J14" s="48">
        <v>303</v>
      </c>
      <c r="K14" s="45">
        <v>2</v>
      </c>
      <c r="L14" s="47">
        <v>3</v>
      </c>
      <c r="M14" s="48" t="s">
        <v>79</v>
      </c>
      <c r="N14" s="49">
        <v>5.8</v>
      </c>
      <c r="O14" s="48">
        <v>325</v>
      </c>
      <c r="P14" s="46">
        <f t="shared" si="0"/>
        <v>628</v>
      </c>
      <c r="Q14" s="46">
        <f t="shared" si="1"/>
        <v>9</v>
      </c>
      <c r="R14" s="50"/>
    </row>
    <row r="15" spans="1:18" ht="15.75" customHeight="1">
      <c r="A15" s="30"/>
      <c r="B15" s="44">
        <v>43</v>
      </c>
      <c r="C15" s="45" t="s">
        <v>80</v>
      </c>
      <c r="D15" s="45">
        <v>1</v>
      </c>
      <c r="E15" s="46" t="s">
        <v>49</v>
      </c>
      <c r="F15" s="45">
        <v>2</v>
      </c>
      <c r="G15" s="47">
        <v>7</v>
      </c>
      <c r="H15" s="48" t="s">
        <v>81</v>
      </c>
      <c r="I15" s="48">
        <v>-3.2</v>
      </c>
      <c r="J15" s="48">
        <v>268</v>
      </c>
      <c r="K15" s="45">
        <v>5</v>
      </c>
      <c r="L15" s="47">
        <v>5</v>
      </c>
      <c r="M15" s="48" t="s">
        <v>82</v>
      </c>
      <c r="N15" s="49">
        <v>4.5</v>
      </c>
      <c r="O15" s="48">
        <v>349</v>
      </c>
      <c r="P15" s="46">
        <f t="shared" si="0"/>
        <v>617</v>
      </c>
      <c r="Q15" s="46">
        <f t="shared" si="1"/>
        <v>10</v>
      </c>
      <c r="R15" s="50"/>
    </row>
    <row r="16" spans="1:18" ht="15.75" customHeight="1">
      <c r="A16" s="30"/>
      <c r="B16" s="44">
        <v>146</v>
      </c>
      <c r="C16" s="45" t="s">
        <v>83</v>
      </c>
      <c r="D16" s="45">
        <v>1</v>
      </c>
      <c r="E16" s="46" t="s">
        <v>64</v>
      </c>
      <c r="F16" s="45">
        <v>2</v>
      </c>
      <c r="G16" s="47">
        <v>5</v>
      </c>
      <c r="H16" s="48" t="s">
        <v>84</v>
      </c>
      <c r="I16" s="48">
        <v>-3.2</v>
      </c>
      <c r="J16" s="48">
        <v>234</v>
      </c>
      <c r="K16" s="45">
        <v>5</v>
      </c>
      <c r="L16" s="47">
        <v>3</v>
      </c>
      <c r="M16" s="48" t="s">
        <v>85</v>
      </c>
      <c r="N16" s="49">
        <v>4.5</v>
      </c>
      <c r="O16" s="48">
        <v>380</v>
      </c>
      <c r="P16" s="46">
        <f t="shared" si="0"/>
        <v>614</v>
      </c>
      <c r="Q16" s="46">
        <f t="shared" si="1"/>
        <v>11</v>
      </c>
      <c r="R16" s="50"/>
    </row>
    <row r="17" spans="1:18" ht="15.75" customHeight="1">
      <c r="A17" s="30"/>
      <c r="B17" s="44">
        <v>44</v>
      </c>
      <c r="C17" s="45" t="s">
        <v>86</v>
      </c>
      <c r="D17" s="45">
        <v>1</v>
      </c>
      <c r="E17" s="46" t="s">
        <v>49</v>
      </c>
      <c r="F17" s="45">
        <v>1</v>
      </c>
      <c r="G17" s="47">
        <v>7</v>
      </c>
      <c r="H17" s="48" t="s">
        <v>87</v>
      </c>
      <c r="I17" s="48">
        <v>-4.4</v>
      </c>
      <c r="J17" s="48">
        <v>228</v>
      </c>
      <c r="K17" s="45">
        <v>4</v>
      </c>
      <c r="L17" s="47">
        <v>4</v>
      </c>
      <c r="M17" s="48" t="s">
        <v>88</v>
      </c>
      <c r="N17" s="49">
        <v>3.5</v>
      </c>
      <c r="O17" s="48">
        <v>348</v>
      </c>
      <c r="P17" s="46">
        <f t="shared" si="0"/>
        <v>576</v>
      </c>
      <c r="Q17" s="46">
        <f t="shared" si="1"/>
        <v>12</v>
      </c>
      <c r="R17" s="50"/>
    </row>
    <row r="18" spans="1:18" ht="15.75" customHeight="1">
      <c r="A18" s="30"/>
      <c r="B18" s="44">
        <v>102</v>
      </c>
      <c r="C18" s="45" t="s">
        <v>89</v>
      </c>
      <c r="D18" s="45">
        <v>2</v>
      </c>
      <c r="E18" s="46" t="s">
        <v>64</v>
      </c>
      <c r="F18" s="45">
        <v>5</v>
      </c>
      <c r="G18" s="47">
        <v>2</v>
      </c>
      <c r="H18" s="48" t="s">
        <v>90</v>
      </c>
      <c r="I18" s="48">
        <v>-4.5</v>
      </c>
      <c r="J18" s="48">
        <v>251</v>
      </c>
      <c r="K18" s="45">
        <v>2</v>
      </c>
      <c r="L18" s="47">
        <v>5</v>
      </c>
      <c r="M18" s="48" t="s">
        <v>91</v>
      </c>
      <c r="N18" s="49">
        <v>5.8</v>
      </c>
      <c r="O18" s="48">
        <v>316</v>
      </c>
      <c r="P18" s="46">
        <f t="shared" si="0"/>
        <v>567</v>
      </c>
      <c r="Q18" s="46">
        <f t="shared" si="1"/>
        <v>13</v>
      </c>
      <c r="R18" s="50"/>
    </row>
    <row r="19" spans="1:18" ht="15.75" customHeight="1">
      <c r="A19" s="30"/>
      <c r="B19" s="44">
        <v>301</v>
      </c>
      <c r="C19" s="45" t="s">
        <v>92</v>
      </c>
      <c r="D19" s="45">
        <v>2</v>
      </c>
      <c r="E19" s="46" t="s">
        <v>77</v>
      </c>
      <c r="F19" s="45">
        <v>4</v>
      </c>
      <c r="G19" s="47">
        <v>8</v>
      </c>
      <c r="H19" s="48" t="s">
        <v>93</v>
      </c>
      <c r="I19" s="48">
        <v>-4.8</v>
      </c>
      <c r="J19" s="48">
        <v>210</v>
      </c>
      <c r="K19" s="45">
        <v>2</v>
      </c>
      <c r="L19" s="47">
        <v>4</v>
      </c>
      <c r="M19" s="48" t="s">
        <v>79</v>
      </c>
      <c r="N19" s="49">
        <v>5.8</v>
      </c>
      <c r="O19" s="48">
        <v>325</v>
      </c>
      <c r="P19" s="46">
        <f t="shared" si="0"/>
        <v>535</v>
      </c>
      <c r="Q19" s="46">
        <f t="shared" si="1"/>
        <v>14</v>
      </c>
      <c r="R19" s="50"/>
    </row>
    <row r="20" spans="1:18" ht="15.75" customHeight="1">
      <c r="A20" s="30"/>
      <c r="B20" s="44">
        <v>33</v>
      </c>
      <c r="C20" s="45" t="s">
        <v>94</v>
      </c>
      <c r="D20" s="45">
        <v>2</v>
      </c>
      <c r="E20" s="46" t="s">
        <v>49</v>
      </c>
      <c r="F20" s="45">
        <v>3</v>
      </c>
      <c r="G20" s="47">
        <v>2</v>
      </c>
      <c r="H20" s="48" t="s">
        <v>95</v>
      </c>
      <c r="I20" s="48">
        <v>-3.9</v>
      </c>
      <c r="J20" s="48">
        <v>214</v>
      </c>
      <c r="K20" s="45">
        <v>5</v>
      </c>
      <c r="L20" s="47">
        <v>7</v>
      </c>
      <c r="M20" s="48" t="s">
        <v>96</v>
      </c>
      <c r="N20" s="49">
        <v>4.5</v>
      </c>
      <c r="O20" s="48">
        <v>307</v>
      </c>
      <c r="P20" s="46">
        <f t="shared" si="0"/>
        <v>521</v>
      </c>
      <c r="Q20" s="46">
        <f t="shared" si="1"/>
        <v>15</v>
      </c>
      <c r="R20" s="50"/>
    </row>
    <row r="21" spans="1:18" ht="15.75" customHeight="1">
      <c r="A21" s="30"/>
      <c r="B21" s="44">
        <v>146</v>
      </c>
      <c r="C21" s="45" t="s">
        <v>97</v>
      </c>
      <c r="D21" s="45">
        <v>1</v>
      </c>
      <c r="E21" s="46" t="s">
        <v>64</v>
      </c>
      <c r="F21" s="45">
        <v>1</v>
      </c>
      <c r="G21" s="47">
        <v>1</v>
      </c>
      <c r="H21" s="48" t="s">
        <v>98</v>
      </c>
      <c r="I21" s="48">
        <v>-4.4</v>
      </c>
      <c r="J21" s="48">
        <v>192</v>
      </c>
      <c r="K21" s="45">
        <v>3</v>
      </c>
      <c r="L21" s="47">
        <v>5</v>
      </c>
      <c r="M21" s="48" t="s">
        <v>99</v>
      </c>
      <c r="N21" s="49">
        <v>4.5</v>
      </c>
      <c r="O21" s="48">
        <v>326</v>
      </c>
      <c r="P21" s="46">
        <f t="shared" si="0"/>
        <v>518</v>
      </c>
      <c r="Q21" s="46">
        <f t="shared" si="1"/>
        <v>16</v>
      </c>
      <c r="R21" s="50"/>
    </row>
    <row r="22" spans="1:18" ht="15.75" customHeight="1">
      <c r="A22" s="30"/>
      <c r="B22" s="44">
        <v>2714</v>
      </c>
      <c r="C22" s="45" t="s">
        <v>100</v>
      </c>
      <c r="D22" s="45">
        <v>2</v>
      </c>
      <c r="E22" s="46" t="s">
        <v>53</v>
      </c>
      <c r="F22" s="45">
        <v>3</v>
      </c>
      <c r="G22" s="47">
        <v>4</v>
      </c>
      <c r="H22" s="48" t="s">
        <v>101</v>
      </c>
      <c r="I22" s="48">
        <v>-3.9</v>
      </c>
      <c r="J22" s="48">
        <v>166</v>
      </c>
      <c r="K22" s="45">
        <v>1</v>
      </c>
      <c r="L22" s="47">
        <v>1</v>
      </c>
      <c r="M22" s="48" t="s">
        <v>102</v>
      </c>
      <c r="N22" s="49">
        <v>4.2</v>
      </c>
      <c r="O22" s="48">
        <v>351</v>
      </c>
      <c r="P22" s="46">
        <f t="shared" si="0"/>
        <v>517</v>
      </c>
      <c r="Q22" s="46">
        <f t="shared" si="1"/>
        <v>17</v>
      </c>
      <c r="R22" s="50"/>
    </row>
    <row r="23" spans="1:18" ht="15.75" customHeight="1">
      <c r="A23" s="30"/>
      <c r="B23" s="44">
        <v>42</v>
      </c>
      <c r="C23" s="45" t="s">
        <v>103</v>
      </c>
      <c r="D23" s="45">
        <v>1</v>
      </c>
      <c r="E23" s="46" t="s">
        <v>49</v>
      </c>
      <c r="F23" s="45">
        <v>1</v>
      </c>
      <c r="G23" s="47">
        <v>3</v>
      </c>
      <c r="H23" s="48" t="s">
        <v>104</v>
      </c>
      <c r="I23" s="48">
        <v>-4.4</v>
      </c>
      <c r="J23" s="48">
        <v>249</v>
      </c>
      <c r="K23" s="45">
        <v>3</v>
      </c>
      <c r="L23" s="47">
        <v>7</v>
      </c>
      <c r="M23" s="48" t="s">
        <v>105</v>
      </c>
      <c r="N23" s="49">
        <v>4.5</v>
      </c>
      <c r="O23" s="48">
        <v>236</v>
      </c>
      <c r="P23" s="46">
        <f t="shared" si="0"/>
        <v>485</v>
      </c>
      <c r="Q23" s="46">
        <f t="shared" si="1"/>
        <v>18</v>
      </c>
      <c r="R23" s="50"/>
    </row>
    <row r="24" spans="1:18" ht="15.75" customHeight="1">
      <c r="A24" s="30"/>
      <c r="B24" s="44">
        <v>34</v>
      </c>
      <c r="C24" s="45" t="s">
        <v>106</v>
      </c>
      <c r="D24" s="45">
        <v>2</v>
      </c>
      <c r="E24" s="46" t="s">
        <v>49</v>
      </c>
      <c r="F24" s="45">
        <v>3</v>
      </c>
      <c r="G24" s="47">
        <v>5</v>
      </c>
      <c r="H24" s="48" t="s">
        <v>107</v>
      </c>
      <c r="I24" s="48">
        <v>-3.9</v>
      </c>
      <c r="J24" s="48">
        <v>146</v>
      </c>
      <c r="K24" s="45">
        <v>1</v>
      </c>
      <c r="L24" s="47">
        <v>2</v>
      </c>
      <c r="M24" s="48" t="s">
        <v>108</v>
      </c>
      <c r="N24" s="49">
        <v>4.2</v>
      </c>
      <c r="O24" s="48">
        <v>277</v>
      </c>
      <c r="P24" s="46">
        <f t="shared" si="0"/>
        <v>423</v>
      </c>
      <c r="Q24" s="46">
        <f t="shared" si="1"/>
        <v>19</v>
      </c>
      <c r="R24" s="50"/>
    </row>
    <row r="25" spans="1:18" ht="15.75" customHeight="1">
      <c r="A25" s="30"/>
      <c r="B25" s="44">
        <v>30</v>
      </c>
      <c r="C25" s="45" t="s">
        <v>109</v>
      </c>
      <c r="D25" s="45">
        <v>2</v>
      </c>
      <c r="E25" s="46" t="s">
        <v>49</v>
      </c>
      <c r="F25" s="45">
        <v>4</v>
      </c>
      <c r="G25" s="47">
        <v>6</v>
      </c>
      <c r="H25" s="48" t="s">
        <v>110</v>
      </c>
      <c r="I25" s="48">
        <v>-4.8</v>
      </c>
      <c r="J25" s="48">
        <v>182</v>
      </c>
      <c r="K25" s="45">
        <v>2</v>
      </c>
      <c r="L25" s="47">
        <v>2</v>
      </c>
      <c r="M25" s="48" t="s">
        <v>111</v>
      </c>
      <c r="N25" s="49">
        <v>5.8</v>
      </c>
      <c r="O25" s="48">
        <v>195</v>
      </c>
      <c r="P25" s="46">
        <f t="shared" si="0"/>
        <v>377</v>
      </c>
      <c r="Q25" s="46">
        <f t="shared" si="1"/>
        <v>20</v>
      </c>
      <c r="R25" s="50"/>
    </row>
    <row r="26" spans="1:18" ht="15.75" customHeight="1">
      <c r="A26" s="30"/>
      <c r="B26" s="44">
        <v>64</v>
      </c>
      <c r="C26" s="45" t="s">
        <v>112</v>
      </c>
      <c r="D26" s="45">
        <v>2</v>
      </c>
      <c r="E26" s="46" t="s">
        <v>113</v>
      </c>
      <c r="F26" s="45">
        <v>4</v>
      </c>
      <c r="G26" s="47">
        <v>4</v>
      </c>
      <c r="H26" s="48" t="s">
        <v>114</v>
      </c>
      <c r="I26" s="48">
        <v>-4.8</v>
      </c>
      <c r="J26" s="48">
        <v>70</v>
      </c>
      <c r="K26" s="45">
        <v>1</v>
      </c>
      <c r="L26" s="47">
        <v>8</v>
      </c>
      <c r="M26" s="48" t="s">
        <v>115</v>
      </c>
      <c r="N26" s="49">
        <v>4.2</v>
      </c>
      <c r="O26" s="48">
        <v>199</v>
      </c>
      <c r="P26" s="46">
        <f t="shared" si="0"/>
        <v>269</v>
      </c>
      <c r="Q26" s="46">
        <f t="shared" si="1"/>
        <v>21</v>
      </c>
      <c r="R26" s="50"/>
    </row>
    <row r="27" spans="1:18" ht="15.75" customHeight="1">
      <c r="A27" s="30"/>
      <c r="B27" s="44">
        <v>318</v>
      </c>
      <c r="C27" s="45" t="s">
        <v>116</v>
      </c>
      <c r="D27" s="45">
        <v>1</v>
      </c>
      <c r="E27" s="46" t="s">
        <v>77</v>
      </c>
      <c r="F27" s="45">
        <v>1</v>
      </c>
      <c r="G27" s="47">
        <v>2</v>
      </c>
      <c r="H27" s="48" t="s">
        <v>117</v>
      </c>
      <c r="I27" s="48">
        <v>-4.4</v>
      </c>
      <c r="J27" s="48">
        <v>88</v>
      </c>
      <c r="K27" s="45">
        <v>3</v>
      </c>
      <c r="L27" s="47">
        <v>6</v>
      </c>
      <c r="M27" s="48" t="s">
        <v>118</v>
      </c>
      <c r="N27" s="49">
        <v>4.5</v>
      </c>
      <c r="O27" s="48">
        <v>179</v>
      </c>
      <c r="P27" s="46">
        <f t="shared" si="0"/>
        <v>267</v>
      </c>
      <c r="Q27" s="46">
        <f t="shared" si="1"/>
        <v>22</v>
      </c>
      <c r="R27" s="50"/>
    </row>
    <row r="28" spans="1:18" ht="15.75" customHeight="1">
      <c r="A28" s="30"/>
      <c r="B28" s="44">
        <v>73</v>
      </c>
      <c r="C28" s="45" t="s">
        <v>119</v>
      </c>
      <c r="D28" s="45">
        <v>1</v>
      </c>
      <c r="E28" s="46" t="s">
        <v>113</v>
      </c>
      <c r="F28" s="45">
        <v>1</v>
      </c>
      <c r="G28" s="47">
        <v>8</v>
      </c>
      <c r="H28" s="48" t="s">
        <v>120</v>
      </c>
      <c r="I28" s="48">
        <v>-4.4</v>
      </c>
      <c r="J28" s="48">
        <v>49</v>
      </c>
      <c r="K28" s="45">
        <v>4</v>
      </c>
      <c r="L28" s="47">
        <v>5</v>
      </c>
      <c r="M28" s="48" t="s">
        <v>121</v>
      </c>
      <c r="N28" s="49">
        <v>3.5</v>
      </c>
      <c r="O28" s="48">
        <v>164</v>
      </c>
      <c r="P28" s="46">
        <f t="shared" si="0"/>
        <v>213</v>
      </c>
      <c r="Q28" s="46">
        <f t="shared" si="1"/>
        <v>23</v>
      </c>
      <c r="R28" s="50"/>
    </row>
    <row r="29" spans="1:18" ht="15.75" customHeight="1">
      <c r="A29" s="30"/>
      <c r="B29" s="44">
        <v>70</v>
      </c>
      <c r="C29" s="45" t="s">
        <v>122</v>
      </c>
      <c r="D29" s="45">
        <v>1</v>
      </c>
      <c r="E29" s="46" t="s">
        <v>113</v>
      </c>
      <c r="F29" s="45">
        <v>2</v>
      </c>
      <c r="G29" s="47">
        <v>8</v>
      </c>
      <c r="H29" s="48" t="s">
        <v>123</v>
      </c>
      <c r="I29" s="48">
        <v>-3.2</v>
      </c>
      <c r="J29" s="48">
        <v>55</v>
      </c>
      <c r="K29" s="45">
        <v>5</v>
      </c>
      <c r="L29" s="47">
        <v>6</v>
      </c>
      <c r="M29" s="48" t="s">
        <v>124</v>
      </c>
      <c r="N29" s="49">
        <v>4.5</v>
      </c>
      <c r="O29" s="48">
        <v>155</v>
      </c>
      <c r="P29" s="46">
        <f t="shared" si="0"/>
        <v>210</v>
      </c>
      <c r="Q29" s="46">
        <f t="shared" si="1"/>
        <v>24</v>
      </c>
      <c r="R29" s="50"/>
    </row>
    <row r="30" spans="1:18" ht="15.75" customHeight="1">
      <c r="A30" s="30"/>
      <c r="B30" s="44">
        <v>312</v>
      </c>
      <c r="C30" s="45" t="s">
        <v>125</v>
      </c>
      <c r="D30" s="45">
        <v>1</v>
      </c>
      <c r="E30" s="46" t="s">
        <v>77</v>
      </c>
      <c r="F30" s="45">
        <v>1</v>
      </c>
      <c r="G30" s="47">
        <v>5</v>
      </c>
      <c r="H30" s="48" t="s">
        <v>117</v>
      </c>
      <c r="I30" s="48">
        <v>-4.4</v>
      </c>
      <c r="J30" s="48">
        <v>88</v>
      </c>
      <c r="K30" s="45">
        <v>4</v>
      </c>
      <c r="L30" s="47">
        <v>2</v>
      </c>
      <c r="M30" s="48" t="s">
        <v>126</v>
      </c>
      <c r="N30" s="49">
        <v>3.5</v>
      </c>
      <c r="O30" s="48">
        <v>109</v>
      </c>
      <c r="P30" s="46">
        <f t="shared" si="0"/>
        <v>197</v>
      </c>
      <c r="Q30" s="46">
        <f t="shared" si="1"/>
        <v>25</v>
      </c>
      <c r="R30" s="50"/>
    </row>
    <row r="31" spans="1:18" ht="15.75" customHeight="1">
      <c r="A31" s="30"/>
      <c r="B31" s="44">
        <v>41</v>
      </c>
      <c r="C31" s="45" t="s">
        <v>127</v>
      </c>
      <c r="D31" s="45">
        <v>1</v>
      </c>
      <c r="E31" s="46" t="s">
        <v>49</v>
      </c>
      <c r="F31" s="45">
        <v>2</v>
      </c>
      <c r="G31" s="47">
        <v>3</v>
      </c>
      <c r="H31" s="48" t="s">
        <v>128</v>
      </c>
      <c r="I31" s="48">
        <v>-3.2</v>
      </c>
      <c r="J31" s="48">
        <v>32</v>
      </c>
      <c r="K31" s="45">
        <v>4</v>
      </c>
      <c r="L31" s="47">
        <v>8</v>
      </c>
      <c r="M31" s="48" t="s">
        <v>129</v>
      </c>
      <c r="N31" s="49">
        <v>3.5</v>
      </c>
      <c r="O31" s="48">
        <v>81</v>
      </c>
      <c r="P31" s="46">
        <f t="shared" si="0"/>
        <v>113</v>
      </c>
      <c r="Q31" s="46">
        <f t="shared" si="1"/>
        <v>26</v>
      </c>
      <c r="R31" s="50"/>
    </row>
    <row r="32" spans="1:18" ht="15.75" customHeight="1">
      <c r="A32" s="30"/>
      <c r="B32" s="44">
        <v>304</v>
      </c>
      <c r="C32" s="45" t="s">
        <v>130</v>
      </c>
      <c r="D32" s="45">
        <v>2</v>
      </c>
      <c r="E32" s="46" t="s">
        <v>77</v>
      </c>
      <c r="F32" s="45">
        <v>5</v>
      </c>
      <c r="G32" s="47">
        <v>4</v>
      </c>
      <c r="H32" s="48" t="s">
        <v>131</v>
      </c>
      <c r="I32" s="48">
        <v>-4.5</v>
      </c>
      <c r="J32" s="48">
        <v>29</v>
      </c>
      <c r="K32" s="45">
        <v>2</v>
      </c>
      <c r="L32" s="47">
        <v>7</v>
      </c>
      <c r="M32" s="48" t="s">
        <v>132</v>
      </c>
      <c r="N32" s="49">
        <v>5.8</v>
      </c>
      <c r="O32" s="48">
        <v>50</v>
      </c>
      <c r="P32" s="46">
        <f t="shared" si="0"/>
        <v>79</v>
      </c>
      <c r="Q32" s="46">
        <f t="shared" si="1"/>
        <v>27</v>
      </c>
      <c r="R32" s="50"/>
    </row>
    <row r="33" spans="1:18" ht="15.75" customHeight="1">
      <c r="A33" s="30"/>
      <c r="B33" s="44">
        <v>65</v>
      </c>
      <c r="C33" s="45" t="s">
        <v>133</v>
      </c>
      <c r="D33" s="45">
        <v>1</v>
      </c>
      <c r="E33" s="46" t="s">
        <v>113</v>
      </c>
      <c r="F33" s="45">
        <v>2</v>
      </c>
      <c r="G33" s="47">
        <v>4</v>
      </c>
      <c r="H33" s="48" t="s">
        <v>134</v>
      </c>
      <c r="I33" s="48">
        <v>-3.2</v>
      </c>
      <c r="J33" s="48">
        <v>14</v>
      </c>
      <c r="K33" s="45">
        <v>5</v>
      </c>
      <c r="L33" s="47">
        <v>2</v>
      </c>
      <c r="M33" s="48" t="s">
        <v>135</v>
      </c>
      <c r="N33" s="49">
        <v>4.5</v>
      </c>
      <c r="O33" s="48">
        <v>60</v>
      </c>
      <c r="P33" s="46">
        <f t="shared" si="0"/>
        <v>74</v>
      </c>
      <c r="Q33" s="46">
        <f t="shared" si="1"/>
        <v>28</v>
      </c>
      <c r="R33" s="50"/>
    </row>
    <row r="34" spans="1:18" ht="15.75" customHeight="1">
      <c r="A34" s="30"/>
      <c r="B34" s="44">
        <v>66</v>
      </c>
      <c r="C34" s="45" t="s">
        <v>136</v>
      </c>
      <c r="D34" s="45">
        <v>1</v>
      </c>
      <c r="E34" s="46" t="s">
        <v>113</v>
      </c>
      <c r="F34" s="45">
        <v>1</v>
      </c>
      <c r="G34" s="47">
        <v>4</v>
      </c>
      <c r="H34" s="48" t="s">
        <v>137</v>
      </c>
      <c r="I34" s="48">
        <v>-4.4</v>
      </c>
      <c r="J34" s="48">
        <v>3</v>
      </c>
      <c r="K34" s="45">
        <v>3</v>
      </c>
      <c r="L34" s="47">
        <v>8</v>
      </c>
      <c r="M34" s="48" t="s">
        <v>138</v>
      </c>
      <c r="N34" s="49">
        <v>4.5</v>
      </c>
      <c r="O34" s="48">
        <v>65</v>
      </c>
      <c r="P34" s="46">
        <f t="shared" si="0"/>
        <v>68</v>
      </c>
      <c r="Q34" s="46">
        <f t="shared" si="1"/>
        <v>29</v>
      </c>
      <c r="R34" s="50"/>
    </row>
    <row r="35" spans="1:18" ht="15.75" customHeight="1">
      <c r="A35" s="30"/>
      <c r="B35" s="44">
        <v>47</v>
      </c>
      <c r="C35" s="45" t="s">
        <v>139</v>
      </c>
      <c r="D35" s="45">
        <v>1</v>
      </c>
      <c r="E35" s="46" t="s">
        <v>49</v>
      </c>
      <c r="F35" s="45">
        <v>2</v>
      </c>
      <c r="G35" s="47">
        <v>6</v>
      </c>
      <c r="H35" s="48" t="s">
        <v>140</v>
      </c>
      <c r="I35" s="48">
        <v>-3.2</v>
      </c>
      <c r="J35" s="48">
        <v>1</v>
      </c>
      <c r="K35" s="45">
        <v>5</v>
      </c>
      <c r="L35" s="47">
        <v>4</v>
      </c>
      <c r="M35" s="48" t="s">
        <v>141</v>
      </c>
      <c r="N35" s="49">
        <v>4.5</v>
      </c>
      <c r="O35" s="48">
        <v>43</v>
      </c>
      <c r="P35" s="46">
        <f t="shared" si="0"/>
        <v>44</v>
      </c>
      <c r="Q35" s="46">
        <f t="shared" si="1"/>
        <v>30</v>
      </c>
      <c r="R35" s="50"/>
    </row>
    <row r="36" spans="1:18" ht="15.75" customHeight="1">
      <c r="A36" s="30"/>
      <c r="B36" s="44">
        <v>2701</v>
      </c>
      <c r="C36" s="45" t="s">
        <v>142</v>
      </c>
      <c r="D36" s="45">
        <v>1</v>
      </c>
      <c r="E36" s="46" t="s">
        <v>53</v>
      </c>
      <c r="F36" s="45">
        <v>2</v>
      </c>
      <c r="G36" s="47">
        <v>2</v>
      </c>
      <c r="H36" s="48" t="s">
        <v>143</v>
      </c>
      <c r="I36" s="48">
        <v>-3.2</v>
      </c>
      <c r="J36" s="48">
        <v>13</v>
      </c>
      <c r="K36" s="45">
        <v>4</v>
      </c>
      <c r="L36" s="47">
        <v>7</v>
      </c>
      <c r="M36" s="48" t="s">
        <v>144</v>
      </c>
      <c r="N36" s="49">
        <v>3.5</v>
      </c>
      <c r="O36" s="48">
        <v>16</v>
      </c>
      <c r="P36" s="46">
        <f t="shared" si="0"/>
        <v>29</v>
      </c>
      <c r="Q36" s="46">
        <f t="shared" si="1"/>
        <v>31</v>
      </c>
      <c r="R36" s="50"/>
    </row>
    <row r="37" spans="1:18" ht="15.75" customHeight="1">
      <c r="A37" s="30"/>
      <c r="B37" s="44">
        <v>68</v>
      </c>
      <c r="C37" s="45" t="s">
        <v>145</v>
      </c>
      <c r="D37" s="45">
        <v>1</v>
      </c>
      <c r="E37" s="46" t="s">
        <v>113</v>
      </c>
      <c r="F37" s="45">
        <v>2</v>
      </c>
      <c r="G37" s="47">
        <v>1</v>
      </c>
      <c r="H37" s="48" t="s">
        <v>146</v>
      </c>
      <c r="I37" s="48">
        <v>-3.2</v>
      </c>
      <c r="J37" s="48">
        <v>0</v>
      </c>
      <c r="K37" s="45">
        <v>4</v>
      </c>
      <c r="L37" s="47">
        <v>6</v>
      </c>
      <c r="M37" s="48" t="s">
        <v>147</v>
      </c>
      <c r="N37" s="49">
        <v>3.5</v>
      </c>
      <c r="O37" s="48">
        <v>0</v>
      </c>
      <c r="P37" s="46">
        <f t="shared" si="0"/>
        <v>0</v>
      </c>
      <c r="Q37" s="46">
        <v>32</v>
      </c>
      <c r="R37" s="50"/>
    </row>
    <row r="38" spans="1:18" ht="15.75" customHeight="1">
      <c r="A38" s="30"/>
      <c r="B38" s="44">
        <v>502</v>
      </c>
      <c r="C38" s="45" t="s">
        <v>148</v>
      </c>
      <c r="D38" s="45">
        <v>2</v>
      </c>
      <c r="E38" s="46" t="s">
        <v>149</v>
      </c>
      <c r="F38" s="45">
        <v>4</v>
      </c>
      <c r="G38" s="47">
        <v>3</v>
      </c>
      <c r="H38" s="48" t="s">
        <v>150</v>
      </c>
      <c r="I38" s="48">
        <v>-4.8</v>
      </c>
      <c r="J38" s="48">
        <v>229</v>
      </c>
      <c r="K38" s="45">
        <v>1</v>
      </c>
      <c r="L38" s="47">
        <v>7</v>
      </c>
      <c r="M38" s="48"/>
      <c r="N38" s="49"/>
      <c r="O38" s="48"/>
      <c r="P38" s="46" t="s">
        <v>151</v>
      </c>
      <c r="Q38" s="46"/>
      <c r="R38" s="50"/>
    </row>
    <row r="39" spans="1:18" ht="15.75" customHeight="1">
      <c r="A39" s="30"/>
      <c r="B39" s="44">
        <v>2718</v>
      </c>
      <c r="C39" s="45" t="s">
        <v>152</v>
      </c>
      <c r="D39" s="45">
        <v>2</v>
      </c>
      <c r="E39" s="46" t="s">
        <v>53</v>
      </c>
      <c r="F39" s="45">
        <v>3</v>
      </c>
      <c r="G39" s="47">
        <v>8</v>
      </c>
      <c r="H39" s="48" t="s">
        <v>153</v>
      </c>
      <c r="I39" s="48">
        <v>-3.9</v>
      </c>
      <c r="J39" s="48">
        <v>184</v>
      </c>
      <c r="K39" s="45">
        <v>1</v>
      </c>
      <c r="L39" s="47">
        <v>5</v>
      </c>
      <c r="M39" s="48"/>
      <c r="N39" s="49"/>
      <c r="O39" s="48"/>
      <c r="P39" s="46" t="s">
        <v>154</v>
      </c>
      <c r="Q39" s="46"/>
      <c r="R39" s="50"/>
    </row>
    <row r="40" spans="1:18" ht="15.75" customHeight="1">
      <c r="A40" s="30"/>
      <c r="B40" s="44">
        <v>2721</v>
      </c>
      <c r="C40" s="45" t="s">
        <v>155</v>
      </c>
      <c r="D40" s="45">
        <v>2</v>
      </c>
      <c r="E40" s="46" t="s">
        <v>53</v>
      </c>
      <c r="F40" s="45">
        <v>4</v>
      </c>
      <c r="G40" s="47">
        <v>5</v>
      </c>
      <c r="H40" s="48"/>
      <c r="I40" s="48"/>
      <c r="J40" s="48"/>
      <c r="K40" s="45">
        <v>2</v>
      </c>
      <c r="L40" s="47">
        <v>1</v>
      </c>
      <c r="M40" s="48"/>
      <c r="N40" s="49"/>
      <c r="O40" s="48"/>
      <c r="P40" s="46" t="s">
        <v>156</v>
      </c>
      <c r="Q40" s="46"/>
      <c r="R40" s="50"/>
    </row>
    <row r="41" spans="1:18" ht="15.75" customHeight="1">
      <c r="A41" s="30"/>
      <c r="B41" s="44">
        <v>2709</v>
      </c>
      <c r="C41" s="45" t="s">
        <v>157</v>
      </c>
      <c r="D41" s="45">
        <v>3</v>
      </c>
      <c r="E41" s="46" t="s">
        <v>53</v>
      </c>
      <c r="F41" s="45">
        <v>5</v>
      </c>
      <c r="G41" s="47">
        <v>6</v>
      </c>
      <c r="H41" s="48"/>
      <c r="I41" s="48"/>
      <c r="J41" s="48"/>
      <c r="K41" s="45">
        <v>3</v>
      </c>
      <c r="L41" s="47">
        <v>2</v>
      </c>
      <c r="M41" s="48"/>
      <c r="N41" s="49"/>
      <c r="O41" s="48"/>
      <c r="P41" s="46" t="s">
        <v>156</v>
      </c>
      <c r="Q41" s="46"/>
      <c r="R41" s="50"/>
    </row>
    <row r="42" spans="1:18" ht="15.75" customHeight="1">
      <c r="A42" s="30"/>
      <c r="B42" s="44">
        <v>2708</v>
      </c>
      <c r="C42" s="45" t="s">
        <v>158</v>
      </c>
      <c r="D42" s="45">
        <v>3</v>
      </c>
      <c r="E42" s="46" t="s">
        <v>53</v>
      </c>
      <c r="F42" s="45">
        <v>5</v>
      </c>
      <c r="G42" s="47">
        <v>7</v>
      </c>
      <c r="H42" s="48"/>
      <c r="I42" s="48"/>
      <c r="J42" s="48"/>
      <c r="K42" s="45">
        <v>3</v>
      </c>
      <c r="L42" s="47">
        <v>3</v>
      </c>
      <c r="M42" s="48"/>
      <c r="N42" s="49"/>
      <c r="O42" s="48"/>
      <c r="P42" s="46" t="s">
        <v>156</v>
      </c>
      <c r="Q42" s="46"/>
      <c r="R42" s="50"/>
    </row>
    <row r="43" spans="1:18" ht="15.75" customHeight="1">
      <c r="A43" s="30"/>
      <c r="B43" s="44"/>
      <c r="C43" s="45"/>
      <c r="D43" s="45"/>
      <c r="E43" s="46"/>
      <c r="F43" s="45"/>
      <c r="G43" s="47"/>
      <c r="H43" s="48"/>
      <c r="I43" s="48"/>
      <c r="J43" s="48"/>
      <c r="K43" s="45"/>
      <c r="L43" s="47"/>
      <c r="M43" s="48"/>
      <c r="N43" s="49"/>
      <c r="O43" s="48"/>
      <c r="P43" s="46"/>
      <c r="Q43" s="46"/>
      <c r="R43" s="50"/>
    </row>
    <row r="44" spans="1:18" ht="12">
      <c r="A44" s="30"/>
      <c r="B44" s="33"/>
      <c r="C44" s="32"/>
      <c r="D44" s="32"/>
      <c r="E44" s="33"/>
      <c r="F44" s="32"/>
      <c r="G44" s="32"/>
      <c r="H44" s="33"/>
      <c r="I44" s="33"/>
      <c r="J44" s="33"/>
      <c r="K44" s="33"/>
      <c r="L44" s="33"/>
      <c r="M44" s="33"/>
      <c r="N44" s="51"/>
      <c r="O44" s="33"/>
      <c r="P44" s="33"/>
      <c r="Q44" s="33"/>
      <c r="R44" s="30"/>
    </row>
  </sheetData>
  <sheetProtection/>
  <printOptions/>
  <pageMargins left="0.590157" right="0.590157" top="0.393307" bottom="0.393307" header="0.314646" footer="0.31464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1"/>
  <sheetViews>
    <sheetView defaultGridColor="0" zoomScalePageLayoutView="0" colorId="22" workbookViewId="0" topLeftCell="A1">
      <selection activeCell="N22" sqref="N22"/>
    </sheetView>
  </sheetViews>
  <sheetFormatPr defaultColWidth="14.83203125" defaultRowHeight="14.25" customHeight="1"/>
  <cols>
    <col min="1" max="1" width="2.83203125" style="3" customWidth="1"/>
    <col min="2" max="2" width="6" style="3" customWidth="1"/>
    <col min="3" max="3" width="17.33203125" style="3" customWidth="1"/>
    <col min="4" max="4" width="5" style="52" customWidth="1"/>
    <col min="5" max="5" width="20.33203125" style="3" customWidth="1"/>
    <col min="6" max="6" width="3.83203125" style="52" customWidth="1"/>
    <col min="7" max="7" width="4.83203125" style="52" customWidth="1"/>
    <col min="8" max="8" width="6.83203125" style="53" customWidth="1"/>
    <col min="9" max="9" width="6.66015625" style="54" customWidth="1"/>
    <col min="10" max="10" width="5.83203125" style="3" customWidth="1"/>
    <col min="11" max="11" width="3.83203125" style="3" customWidth="1"/>
    <col min="12" max="12" width="4.83203125" style="3" customWidth="1"/>
    <col min="13" max="13" width="6.83203125" style="55" customWidth="1"/>
    <col min="14" max="14" width="6.33203125" style="54" customWidth="1"/>
    <col min="15" max="15" width="5.83203125" style="3" customWidth="1"/>
    <col min="16" max="16" width="3.83203125" style="3" customWidth="1"/>
    <col min="17" max="17" width="4.83203125" style="3" customWidth="1"/>
    <col min="18" max="18" width="10.16015625" style="55" customWidth="1"/>
    <col min="19" max="19" width="5.83203125" style="3" customWidth="1"/>
    <col min="20" max="20" width="7" style="3" customWidth="1"/>
    <col min="21" max="21" width="5" style="3" customWidth="1"/>
    <col min="22" max="22" width="3.83203125" style="3" customWidth="1"/>
    <col min="23" max="16384" width="14.83203125" style="3" customWidth="1"/>
  </cols>
  <sheetData>
    <row r="1" spans="1:22" ht="19.5" customHeight="1">
      <c r="A1" s="56"/>
      <c r="B1" s="57" t="s">
        <v>159</v>
      </c>
      <c r="C1" s="58"/>
      <c r="D1" s="59"/>
      <c r="E1" s="58"/>
      <c r="F1" s="59"/>
      <c r="G1" s="59"/>
      <c r="H1" s="58"/>
      <c r="I1" s="60"/>
      <c r="J1" s="58"/>
      <c r="K1" s="59"/>
      <c r="L1" s="61"/>
      <c r="M1" s="56"/>
      <c r="N1" s="62"/>
      <c r="O1" s="56"/>
      <c r="P1" s="56"/>
      <c r="Q1" s="56"/>
      <c r="R1" s="56"/>
      <c r="S1" s="56"/>
      <c r="T1" s="56"/>
      <c r="U1" s="56"/>
      <c r="V1" s="56"/>
    </row>
    <row r="2" spans="1:22" ht="11.25">
      <c r="A2" s="56"/>
      <c r="B2" s="58"/>
      <c r="C2" s="58"/>
      <c r="D2" s="59"/>
      <c r="E2" s="58"/>
      <c r="F2" s="59"/>
      <c r="G2" s="59"/>
      <c r="H2" s="58"/>
      <c r="I2" s="60"/>
      <c r="J2" s="58"/>
      <c r="K2" s="59"/>
      <c r="L2" s="52"/>
      <c r="M2" s="56"/>
      <c r="N2" s="62"/>
      <c r="O2" s="56"/>
      <c r="P2" s="56"/>
      <c r="Q2" s="56"/>
      <c r="R2" s="56"/>
      <c r="S2" s="56"/>
      <c r="T2" s="56"/>
      <c r="U2" s="63" t="s">
        <v>160</v>
      </c>
      <c r="V2" s="56"/>
    </row>
    <row r="3" spans="1:22" ht="11.25">
      <c r="A3" s="56"/>
      <c r="B3" s="64"/>
      <c r="C3" s="65"/>
      <c r="D3" s="65"/>
      <c r="E3" s="65"/>
      <c r="F3" s="66"/>
      <c r="G3" s="58"/>
      <c r="H3" s="59" t="s">
        <v>35</v>
      </c>
      <c r="I3" s="67"/>
      <c r="J3" s="59"/>
      <c r="K3" s="65"/>
      <c r="L3" s="59"/>
      <c r="M3" s="59" t="s">
        <v>36</v>
      </c>
      <c r="N3" s="67"/>
      <c r="O3" s="59"/>
      <c r="P3" s="65"/>
      <c r="Q3" s="59"/>
      <c r="R3" s="59" t="s">
        <v>161</v>
      </c>
      <c r="S3" s="59"/>
      <c r="T3" s="65"/>
      <c r="U3" s="65"/>
      <c r="V3" s="61"/>
    </row>
    <row r="4" spans="1:22" ht="9" customHeight="1">
      <c r="A4" s="56"/>
      <c r="B4" s="61" t="s">
        <v>37</v>
      </c>
      <c r="C4" s="68" t="s">
        <v>38</v>
      </c>
      <c r="D4" s="68" t="s">
        <v>39</v>
      </c>
      <c r="E4" s="68" t="s">
        <v>40</v>
      </c>
      <c r="F4" s="68"/>
      <c r="H4" s="52"/>
      <c r="I4" s="69"/>
      <c r="J4" s="52"/>
      <c r="K4" s="68"/>
      <c r="L4" s="52"/>
      <c r="M4" s="52"/>
      <c r="N4" s="69"/>
      <c r="O4" s="52"/>
      <c r="P4" s="68"/>
      <c r="Q4" s="52"/>
      <c r="R4" s="52"/>
      <c r="S4" s="52"/>
      <c r="T4" s="68" t="s">
        <v>41</v>
      </c>
      <c r="U4" s="68"/>
      <c r="V4" s="61"/>
    </row>
    <row r="5" spans="1:22" ht="10.5" customHeight="1">
      <c r="A5" s="56"/>
      <c r="B5" s="61"/>
      <c r="C5" s="68"/>
      <c r="D5" s="68"/>
      <c r="E5" s="68"/>
      <c r="F5" s="68" t="s">
        <v>42</v>
      </c>
      <c r="G5" s="52" t="s">
        <v>43</v>
      </c>
      <c r="H5" s="52" t="s">
        <v>44</v>
      </c>
      <c r="I5" s="69" t="s">
        <v>45</v>
      </c>
      <c r="J5" s="52" t="s">
        <v>46</v>
      </c>
      <c r="K5" s="68" t="s">
        <v>42</v>
      </c>
      <c r="L5" s="52" t="s">
        <v>43</v>
      </c>
      <c r="M5" s="52" t="s">
        <v>44</v>
      </c>
      <c r="N5" s="69" t="s">
        <v>45</v>
      </c>
      <c r="O5" s="52" t="s">
        <v>46</v>
      </c>
      <c r="P5" s="68" t="s">
        <v>42</v>
      </c>
      <c r="Q5" s="52" t="s">
        <v>43</v>
      </c>
      <c r="R5" s="52" t="s">
        <v>44</v>
      </c>
      <c r="S5" s="70" t="s">
        <v>46</v>
      </c>
      <c r="T5" s="68" t="s">
        <v>46</v>
      </c>
      <c r="U5" s="68" t="s">
        <v>47</v>
      </c>
      <c r="V5" s="61"/>
    </row>
    <row r="6" spans="1:22" ht="15.75" customHeight="1">
      <c r="A6" s="56">
        <v>1</v>
      </c>
      <c r="B6" s="71">
        <v>368</v>
      </c>
      <c r="C6" s="72" t="s">
        <v>162</v>
      </c>
      <c r="D6" s="73">
        <v>3</v>
      </c>
      <c r="E6" s="72" t="s">
        <v>163</v>
      </c>
      <c r="F6" s="73">
        <v>8</v>
      </c>
      <c r="G6" s="74">
        <v>2</v>
      </c>
      <c r="H6" s="75" t="s">
        <v>164</v>
      </c>
      <c r="I6" s="76">
        <v>-2.2</v>
      </c>
      <c r="J6" s="75">
        <v>737</v>
      </c>
      <c r="K6" s="73">
        <v>11</v>
      </c>
      <c r="L6" s="74">
        <v>5</v>
      </c>
      <c r="M6" s="75" t="s">
        <v>165</v>
      </c>
      <c r="N6" s="76">
        <v>2.4</v>
      </c>
      <c r="O6" s="75">
        <v>852</v>
      </c>
      <c r="P6" s="72">
        <v>9</v>
      </c>
      <c r="Q6" s="75">
        <v>3</v>
      </c>
      <c r="R6" s="75" t="s">
        <v>166</v>
      </c>
      <c r="S6" s="75">
        <v>883</v>
      </c>
      <c r="T6" s="72">
        <f aca="true" t="shared" si="0" ref="T6:T37">J6+O6+S6</f>
        <v>2472</v>
      </c>
      <c r="U6" s="72">
        <f aca="true" t="shared" si="1" ref="U6:U37">IF(T6="","",RANK(T6,$T$6:$T$99))</f>
        <v>1</v>
      </c>
      <c r="V6" s="77"/>
    </row>
    <row r="7" spans="1:22" ht="15.75" customHeight="1">
      <c r="A7" s="56">
        <v>2</v>
      </c>
      <c r="B7" s="71">
        <v>2022</v>
      </c>
      <c r="C7" s="72" t="s">
        <v>167</v>
      </c>
      <c r="D7" s="73">
        <v>3</v>
      </c>
      <c r="E7" s="72" t="s">
        <v>168</v>
      </c>
      <c r="F7" s="73">
        <v>10</v>
      </c>
      <c r="G7" s="74">
        <v>8</v>
      </c>
      <c r="H7" s="75" t="s">
        <v>169</v>
      </c>
      <c r="I7" s="76">
        <v>-2.6</v>
      </c>
      <c r="J7" s="75">
        <v>763</v>
      </c>
      <c r="K7" s="73">
        <v>8</v>
      </c>
      <c r="L7" s="74">
        <v>5</v>
      </c>
      <c r="M7" s="75" t="s">
        <v>170</v>
      </c>
      <c r="N7" s="76">
        <v>2.8</v>
      </c>
      <c r="O7" s="75">
        <v>850</v>
      </c>
      <c r="P7" s="72">
        <v>9</v>
      </c>
      <c r="Q7" s="75">
        <v>5</v>
      </c>
      <c r="R7" s="75" t="s">
        <v>171</v>
      </c>
      <c r="S7" s="75">
        <v>853</v>
      </c>
      <c r="T7" s="72">
        <f t="shared" si="0"/>
        <v>2466</v>
      </c>
      <c r="U7" s="72">
        <f t="shared" si="1"/>
        <v>2</v>
      </c>
      <c r="V7" s="77"/>
    </row>
    <row r="8" spans="1:22" ht="15.75" customHeight="1">
      <c r="A8" s="56">
        <v>3</v>
      </c>
      <c r="B8" s="71">
        <v>375</v>
      </c>
      <c r="C8" s="72" t="s">
        <v>172</v>
      </c>
      <c r="D8" s="73">
        <v>2</v>
      </c>
      <c r="E8" s="72" t="s">
        <v>163</v>
      </c>
      <c r="F8" s="73">
        <v>12</v>
      </c>
      <c r="G8" s="74">
        <v>5</v>
      </c>
      <c r="H8" s="75" t="s">
        <v>173</v>
      </c>
      <c r="I8" s="76">
        <v>-2.1</v>
      </c>
      <c r="J8" s="75">
        <v>807</v>
      </c>
      <c r="K8" s="73">
        <v>9</v>
      </c>
      <c r="L8" s="74">
        <v>8</v>
      </c>
      <c r="M8" s="75" t="s">
        <v>174</v>
      </c>
      <c r="N8" s="76">
        <v>2.4</v>
      </c>
      <c r="O8" s="75">
        <v>905</v>
      </c>
      <c r="P8" s="72">
        <v>9</v>
      </c>
      <c r="Q8" s="75">
        <v>4</v>
      </c>
      <c r="R8" s="75" t="s">
        <v>175</v>
      </c>
      <c r="S8" s="75">
        <v>702</v>
      </c>
      <c r="T8" s="72">
        <f t="shared" si="0"/>
        <v>2414</v>
      </c>
      <c r="U8" s="72">
        <f t="shared" si="1"/>
        <v>3</v>
      </c>
      <c r="V8" s="77"/>
    </row>
    <row r="9" spans="1:22" ht="15.75" customHeight="1">
      <c r="A9" s="56">
        <v>4</v>
      </c>
      <c r="B9" s="71">
        <v>374</v>
      </c>
      <c r="C9" s="72" t="s">
        <v>176</v>
      </c>
      <c r="D9" s="73">
        <v>2</v>
      </c>
      <c r="E9" s="72" t="s">
        <v>163</v>
      </c>
      <c r="F9" s="73">
        <v>10</v>
      </c>
      <c r="G9" s="74">
        <v>7</v>
      </c>
      <c r="H9" s="75" t="s">
        <v>177</v>
      </c>
      <c r="I9" s="76">
        <v>-2.6</v>
      </c>
      <c r="J9" s="75">
        <v>700</v>
      </c>
      <c r="K9" s="73">
        <v>8</v>
      </c>
      <c r="L9" s="74">
        <v>4</v>
      </c>
      <c r="M9" s="75" t="s">
        <v>178</v>
      </c>
      <c r="N9" s="76">
        <v>2.8</v>
      </c>
      <c r="O9" s="75">
        <v>829</v>
      </c>
      <c r="P9" s="72">
        <v>9</v>
      </c>
      <c r="Q9" s="75">
        <v>6</v>
      </c>
      <c r="R9" s="75" t="s">
        <v>179</v>
      </c>
      <c r="S9" s="75">
        <v>843</v>
      </c>
      <c r="T9" s="72">
        <f t="shared" si="0"/>
        <v>2372</v>
      </c>
      <c r="U9" s="72">
        <f t="shared" si="1"/>
        <v>4</v>
      </c>
      <c r="V9" s="77"/>
    </row>
    <row r="10" spans="1:22" ht="15.75" customHeight="1">
      <c r="A10" s="56">
        <v>5</v>
      </c>
      <c r="B10" s="71">
        <v>803</v>
      </c>
      <c r="C10" s="72" t="s">
        <v>180</v>
      </c>
      <c r="D10" s="73">
        <v>2</v>
      </c>
      <c r="E10" s="72" t="s">
        <v>181</v>
      </c>
      <c r="F10" s="73">
        <v>4</v>
      </c>
      <c r="G10" s="74">
        <v>4</v>
      </c>
      <c r="H10" s="75" t="s">
        <v>182</v>
      </c>
      <c r="I10" s="76">
        <v>-1</v>
      </c>
      <c r="J10" s="75">
        <v>626</v>
      </c>
      <c r="K10" s="73">
        <v>1</v>
      </c>
      <c r="L10" s="74">
        <v>1</v>
      </c>
      <c r="M10" s="75" t="s">
        <v>183</v>
      </c>
      <c r="N10" s="76">
        <v>3</v>
      </c>
      <c r="O10" s="75">
        <v>770</v>
      </c>
      <c r="P10" s="72">
        <v>8</v>
      </c>
      <c r="Q10" s="75">
        <v>6</v>
      </c>
      <c r="R10" s="75" t="s">
        <v>184</v>
      </c>
      <c r="S10" s="75">
        <v>874</v>
      </c>
      <c r="T10" s="72">
        <f t="shared" si="0"/>
        <v>2270</v>
      </c>
      <c r="U10" s="72">
        <f t="shared" si="1"/>
        <v>5</v>
      </c>
      <c r="V10" s="77"/>
    </row>
    <row r="11" spans="1:22" ht="15.75" customHeight="1">
      <c r="A11" s="56">
        <v>6</v>
      </c>
      <c r="B11" s="71">
        <v>384</v>
      </c>
      <c r="C11" s="72" t="s">
        <v>185</v>
      </c>
      <c r="D11" s="73">
        <v>2</v>
      </c>
      <c r="E11" s="72" t="s">
        <v>163</v>
      </c>
      <c r="F11" s="73">
        <v>12</v>
      </c>
      <c r="G11" s="74">
        <v>8</v>
      </c>
      <c r="H11" s="75" t="s">
        <v>186</v>
      </c>
      <c r="I11" s="76">
        <v>-2.1</v>
      </c>
      <c r="J11" s="75">
        <v>632</v>
      </c>
      <c r="K11" s="73">
        <v>10</v>
      </c>
      <c r="L11" s="74">
        <v>3</v>
      </c>
      <c r="M11" s="75" t="s">
        <v>187</v>
      </c>
      <c r="N11" s="76">
        <v>4.2</v>
      </c>
      <c r="O11" s="75">
        <v>833</v>
      </c>
      <c r="P11" s="72">
        <v>9</v>
      </c>
      <c r="Q11" s="75">
        <v>7</v>
      </c>
      <c r="R11" s="75" t="s">
        <v>188</v>
      </c>
      <c r="S11" s="75">
        <v>798</v>
      </c>
      <c r="T11" s="72">
        <f t="shared" si="0"/>
        <v>2263</v>
      </c>
      <c r="U11" s="72">
        <f t="shared" si="1"/>
        <v>6</v>
      </c>
      <c r="V11" s="77"/>
    </row>
    <row r="12" spans="1:22" ht="15.75" customHeight="1">
      <c r="A12" s="56">
        <v>7</v>
      </c>
      <c r="B12" s="71">
        <v>379</v>
      </c>
      <c r="C12" s="72" t="s">
        <v>189</v>
      </c>
      <c r="D12" s="73">
        <v>2</v>
      </c>
      <c r="E12" s="72" t="s">
        <v>163</v>
      </c>
      <c r="F12" s="73">
        <v>9</v>
      </c>
      <c r="G12" s="74">
        <v>8</v>
      </c>
      <c r="H12" s="75" t="s">
        <v>190</v>
      </c>
      <c r="I12" s="76">
        <v>-1.5</v>
      </c>
      <c r="J12" s="75">
        <v>653</v>
      </c>
      <c r="K12" s="73">
        <v>7</v>
      </c>
      <c r="L12" s="74">
        <v>5</v>
      </c>
      <c r="M12" s="75" t="s">
        <v>191</v>
      </c>
      <c r="N12" s="76">
        <v>1.2</v>
      </c>
      <c r="O12" s="75">
        <v>792</v>
      </c>
      <c r="P12" s="72">
        <v>9</v>
      </c>
      <c r="Q12" s="75">
        <v>2</v>
      </c>
      <c r="R12" s="75" t="s">
        <v>192</v>
      </c>
      <c r="S12" s="75">
        <v>719</v>
      </c>
      <c r="T12" s="72">
        <f t="shared" si="0"/>
        <v>2164</v>
      </c>
      <c r="U12" s="72">
        <f t="shared" si="1"/>
        <v>7</v>
      </c>
      <c r="V12" s="77"/>
    </row>
    <row r="13" spans="1:22" ht="15.75" customHeight="1">
      <c r="A13" s="56">
        <v>8</v>
      </c>
      <c r="B13" s="71">
        <v>741</v>
      </c>
      <c r="C13" s="72" t="s">
        <v>193</v>
      </c>
      <c r="D13" s="73">
        <v>1</v>
      </c>
      <c r="E13" s="72" t="s">
        <v>194</v>
      </c>
      <c r="F13" s="73">
        <v>3</v>
      </c>
      <c r="G13" s="74">
        <v>6</v>
      </c>
      <c r="H13" s="75" t="s">
        <v>195</v>
      </c>
      <c r="I13" s="76">
        <v>-1.7</v>
      </c>
      <c r="J13" s="75">
        <v>661</v>
      </c>
      <c r="K13" s="73">
        <v>6</v>
      </c>
      <c r="L13" s="74">
        <v>3</v>
      </c>
      <c r="M13" s="75" t="s">
        <v>196</v>
      </c>
      <c r="N13" s="76">
        <v>3.2</v>
      </c>
      <c r="O13" s="75">
        <v>793</v>
      </c>
      <c r="P13" s="72">
        <v>9</v>
      </c>
      <c r="Q13" s="75">
        <v>8</v>
      </c>
      <c r="R13" s="75" t="s">
        <v>175</v>
      </c>
      <c r="S13" s="75">
        <v>702</v>
      </c>
      <c r="T13" s="72">
        <f t="shared" si="0"/>
        <v>2156</v>
      </c>
      <c r="U13" s="72">
        <f t="shared" si="1"/>
        <v>8</v>
      </c>
      <c r="V13" s="77"/>
    </row>
    <row r="14" spans="1:22" ht="15.75" customHeight="1">
      <c r="A14" s="56"/>
      <c r="B14" s="71">
        <v>2036</v>
      </c>
      <c r="C14" s="72" t="s">
        <v>197</v>
      </c>
      <c r="D14" s="73">
        <v>2</v>
      </c>
      <c r="E14" s="72" t="s">
        <v>168</v>
      </c>
      <c r="F14" s="73">
        <v>9</v>
      </c>
      <c r="G14" s="74">
        <v>7</v>
      </c>
      <c r="H14" s="75" t="s">
        <v>198</v>
      </c>
      <c r="I14" s="76">
        <v>-1.5</v>
      </c>
      <c r="J14" s="75">
        <v>650</v>
      </c>
      <c r="K14" s="73">
        <v>7</v>
      </c>
      <c r="L14" s="74">
        <v>4</v>
      </c>
      <c r="M14" s="75" t="s">
        <v>183</v>
      </c>
      <c r="N14" s="76">
        <v>1.2</v>
      </c>
      <c r="O14" s="75">
        <v>770</v>
      </c>
      <c r="P14" s="72">
        <v>8</v>
      </c>
      <c r="Q14" s="75">
        <v>4</v>
      </c>
      <c r="R14" s="75" t="s">
        <v>199</v>
      </c>
      <c r="S14" s="75">
        <v>686</v>
      </c>
      <c r="T14" s="72">
        <f t="shared" si="0"/>
        <v>2106</v>
      </c>
      <c r="U14" s="72">
        <f t="shared" si="1"/>
        <v>9</v>
      </c>
      <c r="V14" s="77"/>
    </row>
    <row r="15" spans="1:22" ht="15.75" customHeight="1">
      <c r="A15" s="56"/>
      <c r="B15" s="71">
        <v>2118</v>
      </c>
      <c r="C15" s="72" t="s">
        <v>200</v>
      </c>
      <c r="D15" s="73">
        <v>1</v>
      </c>
      <c r="E15" s="72" t="s">
        <v>168</v>
      </c>
      <c r="F15" s="73">
        <v>7</v>
      </c>
      <c r="G15" s="74">
        <v>6</v>
      </c>
      <c r="H15" s="75" t="s">
        <v>201</v>
      </c>
      <c r="I15" s="76">
        <v>-1.2</v>
      </c>
      <c r="J15" s="75">
        <v>580</v>
      </c>
      <c r="K15" s="73">
        <v>11</v>
      </c>
      <c r="L15" s="74">
        <v>2</v>
      </c>
      <c r="M15" s="75" t="s">
        <v>202</v>
      </c>
      <c r="N15" s="76">
        <v>2.4</v>
      </c>
      <c r="O15" s="75">
        <v>753</v>
      </c>
      <c r="P15" s="72">
        <v>7</v>
      </c>
      <c r="Q15" s="75">
        <v>5</v>
      </c>
      <c r="R15" s="75" t="s">
        <v>203</v>
      </c>
      <c r="S15" s="75">
        <v>726</v>
      </c>
      <c r="T15" s="72">
        <f t="shared" si="0"/>
        <v>2059</v>
      </c>
      <c r="U15" s="72">
        <f t="shared" si="1"/>
        <v>10</v>
      </c>
      <c r="V15" s="77"/>
    </row>
    <row r="16" spans="1:22" ht="15.75" customHeight="1">
      <c r="A16" s="56"/>
      <c r="B16" s="71">
        <v>369</v>
      </c>
      <c r="C16" s="72" t="s">
        <v>204</v>
      </c>
      <c r="D16" s="73">
        <v>3</v>
      </c>
      <c r="E16" s="72" t="s">
        <v>163</v>
      </c>
      <c r="F16" s="73">
        <v>8</v>
      </c>
      <c r="G16" s="74">
        <v>7</v>
      </c>
      <c r="H16" s="75" t="s">
        <v>205</v>
      </c>
      <c r="I16" s="76">
        <v>-2.2</v>
      </c>
      <c r="J16" s="75">
        <v>570</v>
      </c>
      <c r="K16" s="73">
        <v>12</v>
      </c>
      <c r="L16" s="74">
        <v>4</v>
      </c>
      <c r="M16" s="75" t="s">
        <v>206</v>
      </c>
      <c r="N16" s="76">
        <v>2.7</v>
      </c>
      <c r="O16" s="75">
        <v>743</v>
      </c>
      <c r="P16" s="72">
        <v>7</v>
      </c>
      <c r="Q16" s="75">
        <v>3</v>
      </c>
      <c r="R16" s="75" t="s">
        <v>207</v>
      </c>
      <c r="S16" s="75">
        <v>703</v>
      </c>
      <c r="T16" s="72">
        <f t="shared" si="0"/>
        <v>2016</v>
      </c>
      <c r="U16" s="72">
        <f t="shared" si="1"/>
        <v>11</v>
      </c>
      <c r="V16" s="77"/>
    </row>
    <row r="17" spans="1:22" ht="15.75" customHeight="1">
      <c r="A17" s="56"/>
      <c r="B17" s="71">
        <v>2071</v>
      </c>
      <c r="C17" s="72" t="s">
        <v>208</v>
      </c>
      <c r="D17" s="73">
        <v>1</v>
      </c>
      <c r="E17" s="72" t="s">
        <v>168</v>
      </c>
      <c r="F17" s="73">
        <v>10</v>
      </c>
      <c r="G17" s="74">
        <v>6</v>
      </c>
      <c r="H17" s="75" t="s">
        <v>209</v>
      </c>
      <c r="I17" s="76">
        <v>-2.6</v>
      </c>
      <c r="J17" s="75">
        <v>667</v>
      </c>
      <c r="K17" s="73">
        <v>8</v>
      </c>
      <c r="L17" s="74">
        <v>3</v>
      </c>
      <c r="M17" s="75" t="s">
        <v>210</v>
      </c>
      <c r="N17" s="76">
        <v>2.8</v>
      </c>
      <c r="O17" s="75">
        <v>720</v>
      </c>
      <c r="P17" s="72">
        <v>8</v>
      </c>
      <c r="Q17" s="75">
        <v>7</v>
      </c>
      <c r="R17" s="75" t="s">
        <v>211</v>
      </c>
      <c r="S17" s="75">
        <v>602</v>
      </c>
      <c r="T17" s="72">
        <f t="shared" si="0"/>
        <v>1989</v>
      </c>
      <c r="U17" s="72">
        <f t="shared" si="1"/>
        <v>12</v>
      </c>
      <c r="V17" s="77"/>
    </row>
    <row r="18" spans="1:22" ht="15.75" customHeight="1">
      <c r="A18" s="56"/>
      <c r="B18" s="71">
        <v>373</v>
      </c>
      <c r="C18" s="72" t="s">
        <v>212</v>
      </c>
      <c r="D18" s="73">
        <v>2</v>
      </c>
      <c r="E18" s="72" t="s">
        <v>163</v>
      </c>
      <c r="F18" s="73">
        <v>9</v>
      </c>
      <c r="G18" s="74">
        <v>3</v>
      </c>
      <c r="H18" s="75" t="s">
        <v>213</v>
      </c>
      <c r="I18" s="76">
        <v>-1.5</v>
      </c>
      <c r="J18" s="75">
        <v>664</v>
      </c>
      <c r="K18" s="73">
        <v>12</v>
      </c>
      <c r="L18" s="74">
        <v>8</v>
      </c>
      <c r="M18" s="75" t="s">
        <v>214</v>
      </c>
      <c r="N18" s="76">
        <v>2.7</v>
      </c>
      <c r="O18" s="75">
        <v>774</v>
      </c>
      <c r="P18" s="72">
        <v>9</v>
      </c>
      <c r="Q18" s="75">
        <v>1</v>
      </c>
      <c r="R18" s="75" t="s">
        <v>215</v>
      </c>
      <c r="S18" s="75">
        <v>533</v>
      </c>
      <c r="T18" s="72">
        <f t="shared" si="0"/>
        <v>1971</v>
      </c>
      <c r="U18" s="72">
        <f t="shared" si="1"/>
        <v>13</v>
      </c>
      <c r="V18" s="77"/>
    </row>
    <row r="19" spans="1:22" ht="15.75" customHeight="1">
      <c r="A19" s="56"/>
      <c r="B19" s="71">
        <v>592</v>
      </c>
      <c r="C19" s="72" t="s">
        <v>216</v>
      </c>
      <c r="D19" s="73">
        <v>2</v>
      </c>
      <c r="E19" s="72" t="s">
        <v>217</v>
      </c>
      <c r="F19" s="73">
        <v>5</v>
      </c>
      <c r="G19" s="74">
        <v>1</v>
      </c>
      <c r="H19" s="75" t="s">
        <v>182</v>
      </c>
      <c r="I19" s="76">
        <v>-1.4</v>
      </c>
      <c r="J19" s="75">
        <v>626</v>
      </c>
      <c r="K19" s="73">
        <v>1</v>
      </c>
      <c r="L19" s="74">
        <v>6</v>
      </c>
      <c r="M19" s="75" t="s">
        <v>218</v>
      </c>
      <c r="N19" s="76">
        <v>3</v>
      </c>
      <c r="O19" s="75">
        <v>726</v>
      </c>
      <c r="P19" s="72">
        <v>8</v>
      </c>
      <c r="Q19" s="75">
        <v>1</v>
      </c>
      <c r="R19" s="75" t="s">
        <v>219</v>
      </c>
      <c r="S19" s="75">
        <v>597</v>
      </c>
      <c r="T19" s="72">
        <f t="shared" si="0"/>
        <v>1949</v>
      </c>
      <c r="U19" s="72">
        <f t="shared" si="1"/>
        <v>14</v>
      </c>
      <c r="V19" s="77"/>
    </row>
    <row r="20" spans="1:22" ht="15.75" customHeight="1">
      <c r="A20" s="56"/>
      <c r="B20" s="71">
        <v>3170</v>
      </c>
      <c r="C20" s="72" t="s">
        <v>220</v>
      </c>
      <c r="D20" s="73"/>
      <c r="E20" s="72" t="s">
        <v>221</v>
      </c>
      <c r="F20" s="73">
        <v>12</v>
      </c>
      <c r="G20" s="74">
        <v>4</v>
      </c>
      <c r="H20" s="75" t="s">
        <v>209</v>
      </c>
      <c r="I20" s="76">
        <v>-2.1</v>
      </c>
      <c r="J20" s="75">
        <v>667</v>
      </c>
      <c r="K20" s="73">
        <v>9</v>
      </c>
      <c r="L20" s="74">
        <v>7</v>
      </c>
      <c r="M20" s="75" t="s">
        <v>222</v>
      </c>
      <c r="N20" s="76">
        <v>2.4</v>
      </c>
      <c r="O20" s="75">
        <v>748</v>
      </c>
      <c r="P20" s="72">
        <v>8</v>
      </c>
      <c r="Q20" s="75">
        <v>5</v>
      </c>
      <c r="R20" s="75" t="s">
        <v>223</v>
      </c>
      <c r="S20" s="75">
        <v>530</v>
      </c>
      <c r="T20" s="72">
        <f t="shared" si="0"/>
        <v>1945</v>
      </c>
      <c r="U20" s="72">
        <f t="shared" si="1"/>
        <v>15</v>
      </c>
      <c r="V20" s="77"/>
    </row>
    <row r="21" spans="1:22" ht="15.75" customHeight="1">
      <c r="A21" s="56"/>
      <c r="B21" s="71">
        <v>2042</v>
      </c>
      <c r="C21" s="72" t="s">
        <v>224</v>
      </c>
      <c r="D21" s="73">
        <v>2</v>
      </c>
      <c r="E21" s="72" t="s">
        <v>168</v>
      </c>
      <c r="F21" s="73">
        <v>11</v>
      </c>
      <c r="G21" s="74">
        <v>3</v>
      </c>
      <c r="H21" s="75" t="s">
        <v>225</v>
      </c>
      <c r="I21" s="76">
        <v>-1.6</v>
      </c>
      <c r="J21" s="75">
        <v>542</v>
      </c>
      <c r="K21" s="73">
        <v>8</v>
      </c>
      <c r="L21" s="74">
        <v>7</v>
      </c>
      <c r="M21" s="75" t="s">
        <v>226</v>
      </c>
      <c r="N21" s="76">
        <v>2.8</v>
      </c>
      <c r="O21" s="75">
        <v>693</v>
      </c>
      <c r="P21" s="72">
        <v>6</v>
      </c>
      <c r="Q21" s="75">
        <v>6</v>
      </c>
      <c r="R21" s="75" t="s">
        <v>227</v>
      </c>
      <c r="S21" s="75">
        <v>691</v>
      </c>
      <c r="T21" s="72">
        <f t="shared" si="0"/>
        <v>1926</v>
      </c>
      <c r="U21" s="72">
        <f t="shared" si="1"/>
        <v>16</v>
      </c>
      <c r="V21" s="77"/>
    </row>
    <row r="22" spans="1:22" ht="15.75" customHeight="1">
      <c r="A22" s="56"/>
      <c r="B22" s="71">
        <v>730</v>
      </c>
      <c r="C22" s="72" t="s">
        <v>228</v>
      </c>
      <c r="D22" s="73">
        <v>2</v>
      </c>
      <c r="E22" s="72" t="s">
        <v>194</v>
      </c>
      <c r="F22" s="73">
        <v>5</v>
      </c>
      <c r="G22" s="74">
        <v>8</v>
      </c>
      <c r="H22" s="75" t="s">
        <v>229</v>
      </c>
      <c r="I22" s="76">
        <v>-1.4</v>
      </c>
      <c r="J22" s="75">
        <v>532</v>
      </c>
      <c r="K22" s="73">
        <v>2</v>
      </c>
      <c r="L22" s="74">
        <v>5</v>
      </c>
      <c r="M22" s="75" t="s">
        <v>230</v>
      </c>
      <c r="N22" s="76">
        <v>0.7</v>
      </c>
      <c r="O22" s="75">
        <v>700</v>
      </c>
      <c r="P22" s="72">
        <v>6</v>
      </c>
      <c r="Q22" s="75">
        <v>7</v>
      </c>
      <c r="R22" s="75" t="s">
        <v>231</v>
      </c>
      <c r="S22" s="75">
        <v>662</v>
      </c>
      <c r="T22" s="72">
        <f t="shared" si="0"/>
        <v>1894</v>
      </c>
      <c r="U22" s="72">
        <f t="shared" si="1"/>
        <v>17</v>
      </c>
      <c r="V22" s="77"/>
    </row>
    <row r="23" spans="1:22" ht="15.75" customHeight="1">
      <c r="A23" s="56"/>
      <c r="B23" s="71">
        <v>826</v>
      </c>
      <c r="C23" s="72" t="s">
        <v>232</v>
      </c>
      <c r="D23" s="73">
        <v>2</v>
      </c>
      <c r="E23" s="72" t="s">
        <v>233</v>
      </c>
      <c r="F23" s="73">
        <v>5</v>
      </c>
      <c r="G23" s="74">
        <v>2</v>
      </c>
      <c r="H23" s="75" t="s">
        <v>234</v>
      </c>
      <c r="I23" s="76">
        <v>-1.4</v>
      </c>
      <c r="J23" s="75">
        <v>554</v>
      </c>
      <c r="K23" s="73">
        <v>1</v>
      </c>
      <c r="L23" s="74">
        <v>7</v>
      </c>
      <c r="M23" s="75" t="s">
        <v>235</v>
      </c>
      <c r="N23" s="76">
        <v>3</v>
      </c>
      <c r="O23" s="75">
        <v>686</v>
      </c>
      <c r="P23" s="72">
        <v>6</v>
      </c>
      <c r="Q23" s="75">
        <v>5</v>
      </c>
      <c r="R23" s="75" t="s">
        <v>236</v>
      </c>
      <c r="S23" s="75">
        <v>653</v>
      </c>
      <c r="T23" s="72">
        <f t="shared" si="0"/>
        <v>1893</v>
      </c>
      <c r="U23" s="72">
        <f t="shared" si="1"/>
        <v>18</v>
      </c>
      <c r="V23" s="77"/>
    </row>
    <row r="24" spans="1:22" ht="15.75" customHeight="1">
      <c r="A24" s="56"/>
      <c r="B24" s="71">
        <v>28</v>
      </c>
      <c r="C24" s="72" t="s">
        <v>237</v>
      </c>
      <c r="D24" s="73">
        <v>4</v>
      </c>
      <c r="E24" s="72" t="s">
        <v>163</v>
      </c>
      <c r="F24" s="73">
        <v>8</v>
      </c>
      <c r="G24" s="74">
        <v>6</v>
      </c>
      <c r="H24" s="75" t="s">
        <v>238</v>
      </c>
      <c r="I24" s="76">
        <v>-2.2</v>
      </c>
      <c r="J24" s="75">
        <v>515</v>
      </c>
      <c r="K24" s="73">
        <v>12</v>
      </c>
      <c r="L24" s="74">
        <v>3</v>
      </c>
      <c r="M24" s="75" t="s">
        <v>239</v>
      </c>
      <c r="N24" s="76">
        <v>2.7</v>
      </c>
      <c r="O24" s="75">
        <v>678</v>
      </c>
      <c r="P24" s="72">
        <v>5</v>
      </c>
      <c r="Q24" s="75">
        <v>5</v>
      </c>
      <c r="R24" s="75" t="s">
        <v>240</v>
      </c>
      <c r="S24" s="75">
        <v>683</v>
      </c>
      <c r="T24" s="72">
        <f t="shared" si="0"/>
        <v>1876</v>
      </c>
      <c r="U24" s="72">
        <f t="shared" si="1"/>
        <v>19</v>
      </c>
      <c r="V24" s="77"/>
    </row>
    <row r="25" spans="1:22" ht="15.75" customHeight="1">
      <c r="A25" s="56"/>
      <c r="B25" s="71">
        <v>593</v>
      </c>
      <c r="C25" s="72" t="s">
        <v>241</v>
      </c>
      <c r="D25" s="73">
        <v>2</v>
      </c>
      <c r="E25" s="72" t="s">
        <v>217</v>
      </c>
      <c r="F25" s="73">
        <v>5</v>
      </c>
      <c r="G25" s="74">
        <v>4</v>
      </c>
      <c r="H25" s="75" t="s">
        <v>242</v>
      </c>
      <c r="I25" s="76">
        <v>-1.4</v>
      </c>
      <c r="J25" s="75">
        <v>468</v>
      </c>
      <c r="K25" s="73">
        <v>2</v>
      </c>
      <c r="L25" s="74">
        <v>1</v>
      </c>
      <c r="M25" s="75" t="s">
        <v>243</v>
      </c>
      <c r="N25" s="76">
        <v>0.7</v>
      </c>
      <c r="O25" s="75">
        <v>671</v>
      </c>
      <c r="P25" s="72">
        <v>5</v>
      </c>
      <c r="Q25" s="75">
        <v>8</v>
      </c>
      <c r="R25" s="75" t="s">
        <v>244</v>
      </c>
      <c r="S25" s="75">
        <v>710</v>
      </c>
      <c r="T25" s="72">
        <f t="shared" si="0"/>
        <v>1849</v>
      </c>
      <c r="U25" s="72">
        <f t="shared" si="1"/>
        <v>20</v>
      </c>
      <c r="V25" s="77"/>
    </row>
    <row r="26" spans="1:22" ht="15.75" customHeight="1">
      <c r="A26" s="56"/>
      <c r="B26" s="71">
        <v>814</v>
      </c>
      <c r="C26" s="72" t="s">
        <v>245</v>
      </c>
      <c r="D26" s="73">
        <v>1</v>
      </c>
      <c r="E26" s="72" t="s">
        <v>181</v>
      </c>
      <c r="F26" s="73">
        <v>2</v>
      </c>
      <c r="G26" s="74">
        <v>8</v>
      </c>
      <c r="H26" s="75" t="s">
        <v>246</v>
      </c>
      <c r="I26" s="76">
        <v>-4.1</v>
      </c>
      <c r="J26" s="75">
        <v>471</v>
      </c>
      <c r="K26" s="73">
        <v>5</v>
      </c>
      <c r="L26" s="74">
        <v>5</v>
      </c>
      <c r="M26" s="75" t="s">
        <v>247</v>
      </c>
      <c r="N26" s="76">
        <v>2.3</v>
      </c>
      <c r="O26" s="75">
        <v>685</v>
      </c>
      <c r="P26" s="72">
        <v>5</v>
      </c>
      <c r="Q26" s="75">
        <v>6</v>
      </c>
      <c r="R26" s="75" t="s">
        <v>248</v>
      </c>
      <c r="S26" s="75">
        <v>693</v>
      </c>
      <c r="T26" s="72">
        <f t="shared" si="0"/>
        <v>1849</v>
      </c>
      <c r="U26" s="72">
        <f t="shared" si="1"/>
        <v>20</v>
      </c>
      <c r="V26" s="77"/>
    </row>
    <row r="27" spans="1:22" ht="15.75" customHeight="1">
      <c r="A27" s="56"/>
      <c r="B27" s="71">
        <v>64</v>
      </c>
      <c r="C27" s="72" t="s">
        <v>249</v>
      </c>
      <c r="D27" s="73">
        <v>2</v>
      </c>
      <c r="E27" s="72" t="s">
        <v>250</v>
      </c>
      <c r="F27" s="73">
        <v>4</v>
      </c>
      <c r="G27" s="74">
        <v>3</v>
      </c>
      <c r="H27" s="75" t="s">
        <v>251</v>
      </c>
      <c r="I27" s="76">
        <v>-1</v>
      </c>
      <c r="J27" s="75">
        <v>557</v>
      </c>
      <c r="K27" s="73">
        <v>6</v>
      </c>
      <c r="L27" s="74">
        <v>8</v>
      </c>
      <c r="M27" s="75" t="s">
        <v>247</v>
      </c>
      <c r="N27" s="76">
        <v>3.2</v>
      </c>
      <c r="O27" s="75">
        <v>685</v>
      </c>
      <c r="P27" s="72">
        <v>6</v>
      </c>
      <c r="Q27" s="75">
        <v>4</v>
      </c>
      <c r="R27" s="75" t="s">
        <v>252</v>
      </c>
      <c r="S27" s="75">
        <v>607</v>
      </c>
      <c r="T27" s="72">
        <f t="shared" si="0"/>
        <v>1849</v>
      </c>
      <c r="U27" s="72">
        <f t="shared" si="1"/>
        <v>20</v>
      </c>
      <c r="V27" s="77"/>
    </row>
    <row r="28" spans="1:22" ht="15.75" customHeight="1">
      <c r="A28" s="56"/>
      <c r="B28" s="71">
        <v>610</v>
      </c>
      <c r="C28" s="72" t="s">
        <v>253</v>
      </c>
      <c r="D28" s="73"/>
      <c r="E28" s="72" t="s">
        <v>254</v>
      </c>
      <c r="F28" s="73">
        <v>12</v>
      </c>
      <c r="G28" s="74">
        <v>7</v>
      </c>
      <c r="H28" s="75" t="s">
        <v>255</v>
      </c>
      <c r="I28" s="76">
        <v>-2.1</v>
      </c>
      <c r="J28" s="75">
        <v>527</v>
      </c>
      <c r="K28" s="73">
        <v>10</v>
      </c>
      <c r="L28" s="74">
        <v>2</v>
      </c>
      <c r="M28" s="75" t="s">
        <v>256</v>
      </c>
      <c r="N28" s="76">
        <v>4.2</v>
      </c>
      <c r="O28" s="75">
        <v>688</v>
      </c>
      <c r="P28" s="72">
        <v>6</v>
      </c>
      <c r="Q28" s="75">
        <v>8</v>
      </c>
      <c r="R28" s="75" t="s">
        <v>257</v>
      </c>
      <c r="S28" s="75">
        <v>624</v>
      </c>
      <c r="T28" s="72">
        <f t="shared" si="0"/>
        <v>1839</v>
      </c>
      <c r="U28" s="72">
        <f t="shared" si="1"/>
        <v>23</v>
      </c>
      <c r="V28" s="77"/>
    </row>
    <row r="29" spans="1:22" ht="15.75" customHeight="1">
      <c r="A29" s="56"/>
      <c r="B29" s="71">
        <v>589</v>
      </c>
      <c r="C29" s="72" t="s">
        <v>258</v>
      </c>
      <c r="D29" s="73">
        <v>2</v>
      </c>
      <c r="E29" s="72" t="s">
        <v>217</v>
      </c>
      <c r="F29" s="73">
        <v>5</v>
      </c>
      <c r="G29" s="74">
        <v>5</v>
      </c>
      <c r="H29" s="75" t="s">
        <v>259</v>
      </c>
      <c r="I29" s="76">
        <v>-1.4</v>
      </c>
      <c r="J29" s="75">
        <v>511</v>
      </c>
      <c r="K29" s="73">
        <v>2</v>
      </c>
      <c r="L29" s="74">
        <v>2</v>
      </c>
      <c r="M29" s="75" t="s">
        <v>260</v>
      </c>
      <c r="N29" s="76">
        <v>0.7</v>
      </c>
      <c r="O29" s="75">
        <v>687</v>
      </c>
      <c r="P29" s="72">
        <v>5</v>
      </c>
      <c r="Q29" s="75">
        <v>4</v>
      </c>
      <c r="R29" s="75" t="s">
        <v>261</v>
      </c>
      <c r="S29" s="75">
        <v>620</v>
      </c>
      <c r="T29" s="72">
        <f t="shared" si="0"/>
        <v>1818</v>
      </c>
      <c r="U29" s="72">
        <f t="shared" si="1"/>
        <v>24</v>
      </c>
      <c r="V29" s="77"/>
    </row>
    <row r="30" spans="1:22" ht="15.75" customHeight="1">
      <c r="A30" s="56"/>
      <c r="B30" s="71">
        <v>379</v>
      </c>
      <c r="C30" s="72" t="s">
        <v>262</v>
      </c>
      <c r="D30" s="73">
        <v>1</v>
      </c>
      <c r="E30" s="72" t="s">
        <v>163</v>
      </c>
      <c r="F30" s="73">
        <v>12</v>
      </c>
      <c r="G30" s="74">
        <v>6</v>
      </c>
      <c r="H30" s="75" t="s">
        <v>263</v>
      </c>
      <c r="I30" s="76">
        <v>-2.1</v>
      </c>
      <c r="J30" s="75">
        <v>587</v>
      </c>
      <c r="K30" s="73">
        <v>10</v>
      </c>
      <c r="L30" s="74">
        <v>1</v>
      </c>
      <c r="M30" s="75" t="s">
        <v>264</v>
      </c>
      <c r="N30" s="76">
        <v>4.2</v>
      </c>
      <c r="O30" s="75">
        <v>715</v>
      </c>
      <c r="P30" s="72">
        <v>7</v>
      </c>
      <c r="Q30" s="75">
        <v>6</v>
      </c>
      <c r="R30" s="75" t="s">
        <v>265</v>
      </c>
      <c r="S30" s="75">
        <v>510</v>
      </c>
      <c r="T30" s="72">
        <f t="shared" si="0"/>
        <v>1812</v>
      </c>
      <c r="U30" s="72">
        <f t="shared" si="1"/>
        <v>25</v>
      </c>
      <c r="V30" s="77"/>
    </row>
    <row r="31" spans="1:22" ht="15.75" customHeight="1">
      <c r="A31" s="56"/>
      <c r="B31" s="71">
        <v>2021</v>
      </c>
      <c r="C31" s="72" t="s">
        <v>266</v>
      </c>
      <c r="D31" s="73">
        <v>3</v>
      </c>
      <c r="E31" s="72" t="s">
        <v>168</v>
      </c>
      <c r="F31" s="73">
        <v>9</v>
      </c>
      <c r="G31" s="74">
        <v>6</v>
      </c>
      <c r="H31" s="75" t="s">
        <v>267</v>
      </c>
      <c r="I31" s="76">
        <v>-1.5</v>
      </c>
      <c r="J31" s="75">
        <v>494</v>
      </c>
      <c r="K31" s="73">
        <v>7</v>
      </c>
      <c r="L31" s="74">
        <v>3</v>
      </c>
      <c r="M31" s="75" t="s">
        <v>268</v>
      </c>
      <c r="N31" s="76">
        <v>1.2</v>
      </c>
      <c r="O31" s="75">
        <v>620</v>
      </c>
      <c r="P31" s="72">
        <v>4</v>
      </c>
      <c r="Q31" s="75">
        <v>4</v>
      </c>
      <c r="R31" s="75" t="s">
        <v>269</v>
      </c>
      <c r="S31" s="75">
        <v>670</v>
      </c>
      <c r="T31" s="72">
        <f t="shared" si="0"/>
        <v>1784</v>
      </c>
      <c r="U31" s="72">
        <f t="shared" si="1"/>
        <v>26</v>
      </c>
      <c r="V31" s="77"/>
    </row>
    <row r="32" spans="1:22" ht="15.75" customHeight="1">
      <c r="A32" s="56"/>
      <c r="B32" s="71">
        <v>2102</v>
      </c>
      <c r="C32" s="72" t="s">
        <v>270</v>
      </c>
      <c r="D32" s="73">
        <v>1</v>
      </c>
      <c r="E32" s="72" t="s">
        <v>168</v>
      </c>
      <c r="F32" s="73">
        <v>11</v>
      </c>
      <c r="G32" s="74">
        <v>7</v>
      </c>
      <c r="H32" s="75" t="s">
        <v>271</v>
      </c>
      <c r="I32" s="76">
        <v>-1.6</v>
      </c>
      <c r="J32" s="75">
        <v>680</v>
      </c>
      <c r="K32" s="73">
        <v>9</v>
      </c>
      <c r="L32" s="74">
        <v>3</v>
      </c>
      <c r="M32" s="75" t="s">
        <v>272</v>
      </c>
      <c r="N32" s="76">
        <v>2.4</v>
      </c>
      <c r="O32" s="75">
        <v>662</v>
      </c>
      <c r="P32" s="72">
        <v>7</v>
      </c>
      <c r="Q32" s="75">
        <v>4</v>
      </c>
      <c r="R32" s="75" t="s">
        <v>273</v>
      </c>
      <c r="S32" s="75">
        <v>409</v>
      </c>
      <c r="T32" s="72">
        <f t="shared" si="0"/>
        <v>1751</v>
      </c>
      <c r="U32" s="72">
        <f t="shared" si="1"/>
        <v>27</v>
      </c>
      <c r="V32" s="77"/>
    </row>
    <row r="33" spans="1:22" ht="15.75" customHeight="1">
      <c r="A33" s="56"/>
      <c r="B33" s="71">
        <v>728</v>
      </c>
      <c r="C33" s="72" t="s">
        <v>274</v>
      </c>
      <c r="D33" s="73">
        <v>2</v>
      </c>
      <c r="E33" s="72" t="s">
        <v>194</v>
      </c>
      <c r="F33" s="73">
        <v>6</v>
      </c>
      <c r="G33" s="74">
        <v>8</v>
      </c>
      <c r="H33" s="75" t="s">
        <v>246</v>
      </c>
      <c r="I33" s="76">
        <v>-1.8</v>
      </c>
      <c r="J33" s="75">
        <v>471</v>
      </c>
      <c r="K33" s="73">
        <v>3</v>
      </c>
      <c r="L33" s="74">
        <v>5</v>
      </c>
      <c r="M33" s="75" t="s">
        <v>275</v>
      </c>
      <c r="N33" s="76">
        <v>0.7</v>
      </c>
      <c r="O33" s="75">
        <v>646</v>
      </c>
      <c r="P33" s="72">
        <v>5</v>
      </c>
      <c r="Q33" s="75">
        <v>2</v>
      </c>
      <c r="R33" s="75" t="s">
        <v>276</v>
      </c>
      <c r="S33" s="75">
        <v>631</v>
      </c>
      <c r="T33" s="72">
        <f t="shared" si="0"/>
        <v>1748</v>
      </c>
      <c r="U33" s="72">
        <f t="shared" si="1"/>
        <v>28</v>
      </c>
      <c r="V33" s="77"/>
    </row>
    <row r="34" spans="1:22" ht="15.75" customHeight="1">
      <c r="A34" s="56"/>
      <c r="B34" s="71">
        <v>591</v>
      </c>
      <c r="C34" s="72" t="s">
        <v>277</v>
      </c>
      <c r="D34" s="73">
        <v>2</v>
      </c>
      <c r="E34" s="72" t="s">
        <v>217</v>
      </c>
      <c r="F34" s="73">
        <v>6</v>
      </c>
      <c r="G34" s="74">
        <v>7</v>
      </c>
      <c r="H34" s="75" t="s">
        <v>278</v>
      </c>
      <c r="I34" s="76">
        <v>-1.8</v>
      </c>
      <c r="J34" s="75">
        <v>485</v>
      </c>
      <c r="K34" s="73">
        <v>3</v>
      </c>
      <c r="L34" s="74">
        <v>4</v>
      </c>
      <c r="M34" s="75" t="s">
        <v>279</v>
      </c>
      <c r="N34" s="76">
        <v>0.7</v>
      </c>
      <c r="O34" s="75">
        <v>672</v>
      </c>
      <c r="P34" s="72">
        <v>5</v>
      </c>
      <c r="Q34" s="75">
        <v>3</v>
      </c>
      <c r="R34" s="75" t="s">
        <v>280</v>
      </c>
      <c r="S34" s="75">
        <v>578</v>
      </c>
      <c r="T34" s="72">
        <f t="shared" si="0"/>
        <v>1735</v>
      </c>
      <c r="U34" s="72">
        <f t="shared" si="1"/>
        <v>29</v>
      </c>
      <c r="V34" s="77"/>
    </row>
    <row r="35" spans="1:22" ht="15.75" customHeight="1">
      <c r="A35" s="56"/>
      <c r="B35" s="71">
        <v>58</v>
      </c>
      <c r="C35" s="72" t="s">
        <v>281</v>
      </c>
      <c r="D35" s="73">
        <v>2</v>
      </c>
      <c r="E35" s="72" t="s">
        <v>250</v>
      </c>
      <c r="F35" s="73">
        <v>5</v>
      </c>
      <c r="G35" s="74">
        <v>3</v>
      </c>
      <c r="H35" s="75" t="s">
        <v>282</v>
      </c>
      <c r="I35" s="76">
        <v>-1.4</v>
      </c>
      <c r="J35" s="75">
        <v>450</v>
      </c>
      <c r="K35" s="73">
        <v>1</v>
      </c>
      <c r="L35" s="74">
        <v>8</v>
      </c>
      <c r="M35" s="75" t="s">
        <v>283</v>
      </c>
      <c r="N35" s="76">
        <v>3</v>
      </c>
      <c r="O35" s="75">
        <v>577</v>
      </c>
      <c r="P35" s="72">
        <v>4</v>
      </c>
      <c r="Q35" s="75">
        <v>7</v>
      </c>
      <c r="R35" s="75" t="s">
        <v>284</v>
      </c>
      <c r="S35" s="75">
        <v>698</v>
      </c>
      <c r="T35" s="72">
        <f t="shared" si="0"/>
        <v>1725</v>
      </c>
      <c r="U35" s="72">
        <f t="shared" si="1"/>
        <v>30</v>
      </c>
      <c r="V35" s="77"/>
    </row>
    <row r="36" spans="1:22" ht="15.75" customHeight="1">
      <c r="A36" s="56"/>
      <c r="B36" s="71">
        <v>65</v>
      </c>
      <c r="C36" s="72" t="s">
        <v>285</v>
      </c>
      <c r="D36" s="73">
        <v>2</v>
      </c>
      <c r="E36" s="72" t="s">
        <v>250</v>
      </c>
      <c r="F36" s="73">
        <v>6</v>
      </c>
      <c r="G36" s="74">
        <v>3</v>
      </c>
      <c r="H36" s="75" t="s">
        <v>286</v>
      </c>
      <c r="I36" s="76">
        <v>-1.8</v>
      </c>
      <c r="J36" s="75">
        <v>506</v>
      </c>
      <c r="K36" s="73">
        <v>2</v>
      </c>
      <c r="L36" s="74">
        <v>8</v>
      </c>
      <c r="M36" s="75" t="s">
        <v>287</v>
      </c>
      <c r="N36" s="76">
        <v>0.7</v>
      </c>
      <c r="O36" s="75">
        <v>591</v>
      </c>
      <c r="P36" s="72">
        <v>4</v>
      </c>
      <c r="Q36" s="75">
        <v>5</v>
      </c>
      <c r="R36" s="75" t="s">
        <v>288</v>
      </c>
      <c r="S36" s="75">
        <v>611</v>
      </c>
      <c r="T36" s="72">
        <f t="shared" si="0"/>
        <v>1708</v>
      </c>
      <c r="U36" s="72">
        <f t="shared" si="1"/>
        <v>31</v>
      </c>
      <c r="V36" s="77"/>
    </row>
    <row r="37" spans="1:22" ht="15.75" customHeight="1">
      <c r="A37" s="56"/>
      <c r="B37" s="71">
        <v>242</v>
      </c>
      <c r="C37" s="72" t="s">
        <v>289</v>
      </c>
      <c r="D37" s="73">
        <v>3</v>
      </c>
      <c r="E37" s="72" t="s">
        <v>290</v>
      </c>
      <c r="F37" s="73">
        <v>7</v>
      </c>
      <c r="G37" s="74">
        <v>5</v>
      </c>
      <c r="H37" s="75" t="s">
        <v>291</v>
      </c>
      <c r="I37" s="76">
        <v>-1.2</v>
      </c>
      <c r="J37" s="75">
        <v>466</v>
      </c>
      <c r="K37" s="73">
        <v>10</v>
      </c>
      <c r="L37" s="74">
        <v>8</v>
      </c>
      <c r="M37" s="75" t="s">
        <v>292</v>
      </c>
      <c r="N37" s="76">
        <v>4.2</v>
      </c>
      <c r="O37" s="75">
        <v>679</v>
      </c>
      <c r="P37" s="72">
        <v>5</v>
      </c>
      <c r="Q37" s="75">
        <v>7</v>
      </c>
      <c r="R37" s="75" t="s">
        <v>293</v>
      </c>
      <c r="S37" s="75">
        <v>562</v>
      </c>
      <c r="T37" s="72">
        <f t="shared" si="0"/>
        <v>1707</v>
      </c>
      <c r="U37" s="72">
        <f t="shared" si="1"/>
        <v>32</v>
      </c>
      <c r="V37" s="77"/>
    </row>
    <row r="38" spans="1:22" ht="15.75" customHeight="1">
      <c r="A38" s="56"/>
      <c r="B38" s="71">
        <v>813</v>
      </c>
      <c r="C38" s="72" t="s">
        <v>294</v>
      </c>
      <c r="D38" s="73">
        <v>2</v>
      </c>
      <c r="E38" s="72" t="s">
        <v>181</v>
      </c>
      <c r="F38" s="73">
        <v>4</v>
      </c>
      <c r="G38" s="74">
        <v>6</v>
      </c>
      <c r="H38" s="75" t="s">
        <v>295</v>
      </c>
      <c r="I38" s="76">
        <v>-1</v>
      </c>
      <c r="J38" s="75">
        <v>420</v>
      </c>
      <c r="K38" s="73">
        <v>1</v>
      </c>
      <c r="L38" s="74">
        <v>3</v>
      </c>
      <c r="M38" s="75" t="s">
        <v>296</v>
      </c>
      <c r="N38" s="76">
        <v>3</v>
      </c>
      <c r="O38" s="75">
        <v>601</v>
      </c>
      <c r="P38" s="72">
        <v>4</v>
      </c>
      <c r="Q38" s="75">
        <v>8</v>
      </c>
      <c r="R38" s="75" t="s">
        <v>297</v>
      </c>
      <c r="S38" s="75">
        <v>665</v>
      </c>
      <c r="T38" s="72">
        <f aca="true" t="shared" si="2" ref="T38:T58">J38+O38+S38</f>
        <v>1686</v>
      </c>
      <c r="U38" s="72">
        <f aca="true" t="shared" si="3" ref="U38:U58">IF(T38="","",RANK(T38,$T$6:$T$99))</f>
        <v>33</v>
      </c>
      <c r="V38" s="77"/>
    </row>
    <row r="39" spans="1:22" ht="15.75" customHeight="1">
      <c r="A39" s="56"/>
      <c r="B39" s="71">
        <v>744</v>
      </c>
      <c r="C39" s="72" t="s">
        <v>298</v>
      </c>
      <c r="D39" s="73">
        <v>1</v>
      </c>
      <c r="E39" s="72" t="s">
        <v>194</v>
      </c>
      <c r="F39" s="73">
        <v>2</v>
      </c>
      <c r="G39" s="74">
        <v>7</v>
      </c>
      <c r="H39" s="75" t="s">
        <v>201</v>
      </c>
      <c r="I39" s="76">
        <v>-4.1</v>
      </c>
      <c r="J39" s="75">
        <v>580</v>
      </c>
      <c r="K39" s="73">
        <v>5</v>
      </c>
      <c r="L39" s="74">
        <v>4</v>
      </c>
      <c r="M39" s="75" t="s">
        <v>299</v>
      </c>
      <c r="N39" s="76">
        <v>2.3</v>
      </c>
      <c r="O39" s="75">
        <v>625</v>
      </c>
      <c r="P39" s="72">
        <v>6</v>
      </c>
      <c r="Q39" s="75">
        <v>1</v>
      </c>
      <c r="R39" s="75" t="s">
        <v>300</v>
      </c>
      <c r="S39" s="75">
        <v>416</v>
      </c>
      <c r="T39" s="72">
        <f t="shared" si="2"/>
        <v>1621</v>
      </c>
      <c r="U39" s="72">
        <f t="shared" si="3"/>
        <v>34</v>
      </c>
      <c r="V39" s="77"/>
    </row>
    <row r="40" spans="1:22" ht="15.75" customHeight="1">
      <c r="A40" s="56"/>
      <c r="B40" s="71">
        <v>811</v>
      </c>
      <c r="C40" s="72" t="s">
        <v>301</v>
      </c>
      <c r="D40" s="73">
        <v>2</v>
      </c>
      <c r="E40" s="72" t="s">
        <v>181</v>
      </c>
      <c r="F40" s="73">
        <v>5</v>
      </c>
      <c r="G40" s="74">
        <v>6</v>
      </c>
      <c r="H40" s="75" t="s">
        <v>302</v>
      </c>
      <c r="I40" s="76">
        <v>-1.4</v>
      </c>
      <c r="J40" s="75">
        <v>424</v>
      </c>
      <c r="K40" s="73">
        <v>2</v>
      </c>
      <c r="L40" s="74">
        <v>3</v>
      </c>
      <c r="M40" s="75" t="s">
        <v>303</v>
      </c>
      <c r="N40" s="76">
        <v>0.7</v>
      </c>
      <c r="O40" s="75">
        <v>594</v>
      </c>
      <c r="P40" s="72">
        <v>4</v>
      </c>
      <c r="Q40" s="75">
        <v>2</v>
      </c>
      <c r="R40" s="75" t="s">
        <v>304</v>
      </c>
      <c r="S40" s="75">
        <v>572</v>
      </c>
      <c r="T40" s="72">
        <f t="shared" si="2"/>
        <v>1590</v>
      </c>
      <c r="U40" s="72">
        <f t="shared" si="3"/>
        <v>35</v>
      </c>
      <c r="V40" s="77"/>
    </row>
    <row r="41" spans="1:22" ht="15.75" customHeight="1">
      <c r="A41" s="56"/>
      <c r="B41" s="71">
        <v>715</v>
      </c>
      <c r="C41" s="72" t="s">
        <v>305</v>
      </c>
      <c r="D41" s="73">
        <v>2</v>
      </c>
      <c r="E41" s="72" t="s">
        <v>306</v>
      </c>
      <c r="F41" s="73">
        <v>4</v>
      </c>
      <c r="G41" s="74">
        <v>1</v>
      </c>
      <c r="H41" s="75" t="s">
        <v>307</v>
      </c>
      <c r="I41" s="76">
        <v>-1</v>
      </c>
      <c r="J41" s="75">
        <v>426</v>
      </c>
      <c r="K41" s="73">
        <v>6</v>
      </c>
      <c r="L41" s="74">
        <v>6</v>
      </c>
      <c r="M41" s="75" t="s">
        <v>308</v>
      </c>
      <c r="N41" s="76">
        <v>3.2</v>
      </c>
      <c r="O41" s="75">
        <v>565</v>
      </c>
      <c r="P41" s="72">
        <v>3</v>
      </c>
      <c r="Q41" s="75">
        <v>5</v>
      </c>
      <c r="R41" s="75" t="s">
        <v>309</v>
      </c>
      <c r="S41" s="75">
        <v>593</v>
      </c>
      <c r="T41" s="72">
        <f t="shared" si="2"/>
        <v>1584</v>
      </c>
      <c r="U41" s="72">
        <f t="shared" si="3"/>
        <v>36</v>
      </c>
      <c r="V41" s="77"/>
    </row>
    <row r="42" spans="1:22" ht="15.75" customHeight="1">
      <c r="A42" s="56"/>
      <c r="B42" s="71">
        <v>729</v>
      </c>
      <c r="C42" s="72" t="s">
        <v>310</v>
      </c>
      <c r="D42" s="73">
        <v>2</v>
      </c>
      <c r="E42" s="72" t="s">
        <v>194</v>
      </c>
      <c r="F42" s="73">
        <v>7</v>
      </c>
      <c r="G42" s="74">
        <v>1</v>
      </c>
      <c r="H42" s="75" t="s">
        <v>311</v>
      </c>
      <c r="I42" s="76">
        <v>-1.2</v>
      </c>
      <c r="J42" s="75">
        <v>459</v>
      </c>
      <c r="K42" s="73">
        <v>10</v>
      </c>
      <c r="L42" s="74">
        <v>4</v>
      </c>
      <c r="M42" s="75" t="s">
        <v>312</v>
      </c>
      <c r="N42" s="76">
        <v>4.2</v>
      </c>
      <c r="O42" s="75">
        <v>596</v>
      </c>
      <c r="P42" s="72">
        <v>4</v>
      </c>
      <c r="Q42" s="78">
        <v>3</v>
      </c>
      <c r="R42" s="75" t="s">
        <v>313</v>
      </c>
      <c r="S42" s="75">
        <v>516</v>
      </c>
      <c r="T42" s="72">
        <f t="shared" si="2"/>
        <v>1571</v>
      </c>
      <c r="U42" s="72">
        <f t="shared" si="3"/>
        <v>37</v>
      </c>
      <c r="V42" s="77"/>
    </row>
    <row r="43" spans="1:22" ht="15.75" customHeight="1">
      <c r="A43" s="56"/>
      <c r="B43" s="71">
        <v>818</v>
      </c>
      <c r="C43" s="72" t="s">
        <v>314</v>
      </c>
      <c r="D43" s="73">
        <v>1</v>
      </c>
      <c r="E43" s="72" t="s">
        <v>181</v>
      </c>
      <c r="F43" s="73">
        <v>2</v>
      </c>
      <c r="G43" s="74">
        <v>3</v>
      </c>
      <c r="H43" s="75" t="s">
        <v>315</v>
      </c>
      <c r="I43" s="76">
        <v>-4.1</v>
      </c>
      <c r="J43" s="75">
        <v>503</v>
      </c>
      <c r="K43" s="73">
        <v>4</v>
      </c>
      <c r="L43" s="74">
        <v>8</v>
      </c>
      <c r="M43" s="75" t="s">
        <v>316</v>
      </c>
      <c r="N43" s="76">
        <v>2.3</v>
      </c>
      <c r="O43" s="75">
        <v>611</v>
      </c>
      <c r="P43" s="72">
        <v>5</v>
      </c>
      <c r="Q43" s="78">
        <v>1</v>
      </c>
      <c r="R43" s="75" t="s">
        <v>317</v>
      </c>
      <c r="S43" s="75">
        <v>442</v>
      </c>
      <c r="T43" s="72">
        <f t="shared" si="2"/>
        <v>1556</v>
      </c>
      <c r="U43" s="72">
        <f t="shared" si="3"/>
        <v>38</v>
      </c>
      <c r="V43" s="77"/>
    </row>
    <row r="44" spans="1:22" ht="15.75" customHeight="1">
      <c r="A44" s="56"/>
      <c r="B44" s="71">
        <v>713</v>
      </c>
      <c r="C44" s="72" t="s">
        <v>318</v>
      </c>
      <c r="D44" s="73">
        <v>2</v>
      </c>
      <c r="E44" s="72" t="s">
        <v>306</v>
      </c>
      <c r="F44" s="73">
        <v>4</v>
      </c>
      <c r="G44" s="74">
        <v>8</v>
      </c>
      <c r="H44" s="75" t="s">
        <v>319</v>
      </c>
      <c r="I44" s="76">
        <v>-1</v>
      </c>
      <c r="J44" s="75">
        <v>457</v>
      </c>
      <c r="K44" s="73">
        <v>1</v>
      </c>
      <c r="L44" s="74">
        <v>5</v>
      </c>
      <c r="M44" s="75" t="s">
        <v>320</v>
      </c>
      <c r="N44" s="76">
        <v>3</v>
      </c>
      <c r="O44" s="75">
        <v>552</v>
      </c>
      <c r="P44" s="72">
        <v>3</v>
      </c>
      <c r="Q44" s="75">
        <v>4</v>
      </c>
      <c r="R44" s="75" t="s">
        <v>321</v>
      </c>
      <c r="S44" s="75">
        <v>514</v>
      </c>
      <c r="T44" s="72">
        <f t="shared" si="2"/>
        <v>1523</v>
      </c>
      <c r="U44" s="72">
        <f t="shared" si="3"/>
        <v>39</v>
      </c>
      <c r="V44" s="77"/>
    </row>
    <row r="45" spans="1:22" ht="15.75" customHeight="1">
      <c r="A45" s="56"/>
      <c r="B45" s="71">
        <v>25</v>
      </c>
      <c r="C45" s="72" t="s">
        <v>322</v>
      </c>
      <c r="D45" s="73">
        <v>4</v>
      </c>
      <c r="E45" s="72" t="s">
        <v>163</v>
      </c>
      <c r="F45" s="73">
        <v>8</v>
      </c>
      <c r="G45" s="74">
        <v>5</v>
      </c>
      <c r="H45" s="75" t="s">
        <v>323</v>
      </c>
      <c r="I45" s="76">
        <v>-2.2</v>
      </c>
      <c r="J45" s="75">
        <v>453</v>
      </c>
      <c r="K45" s="73">
        <v>12</v>
      </c>
      <c r="L45" s="74">
        <v>2</v>
      </c>
      <c r="M45" s="75" t="s">
        <v>324</v>
      </c>
      <c r="N45" s="76">
        <v>2.7</v>
      </c>
      <c r="O45" s="75">
        <v>521</v>
      </c>
      <c r="P45" s="72">
        <v>3</v>
      </c>
      <c r="Q45" s="75">
        <v>6</v>
      </c>
      <c r="R45" s="75" t="s">
        <v>325</v>
      </c>
      <c r="S45" s="75">
        <v>517</v>
      </c>
      <c r="T45" s="72">
        <f t="shared" si="2"/>
        <v>1491</v>
      </c>
      <c r="U45" s="72">
        <f t="shared" si="3"/>
        <v>40</v>
      </c>
      <c r="V45" s="77"/>
    </row>
    <row r="46" spans="1:22" ht="15.75" customHeight="1">
      <c r="A46" s="56"/>
      <c r="B46" s="71">
        <v>807</v>
      </c>
      <c r="C46" s="72" t="s">
        <v>326</v>
      </c>
      <c r="D46" s="73">
        <v>2</v>
      </c>
      <c r="E46" s="72" t="s">
        <v>181</v>
      </c>
      <c r="F46" s="73">
        <v>6</v>
      </c>
      <c r="G46" s="74">
        <v>4</v>
      </c>
      <c r="H46" s="75" t="s">
        <v>327</v>
      </c>
      <c r="I46" s="76">
        <v>-1.8</v>
      </c>
      <c r="J46" s="75">
        <v>400</v>
      </c>
      <c r="K46" s="73">
        <v>3</v>
      </c>
      <c r="L46" s="74">
        <v>1</v>
      </c>
      <c r="M46" s="75" t="s">
        <v>328</v>
      </c>
      <c r="N46" s="76">
        <v>0.7</v>
      </c>
      <c r="O46" s="75">
        <v>578</v>
      </c>
      <c r="P46" s="72">
        <v>3</v>
      </c>
      <c r="Q46" s="75">
        <v>3</v>
      </c>
      <c r="R46" s="75" t="s">
        <v>329</v>
      </c>
      <c r="S46" s="75">
        <v>509</v>
      </c>
      <c r="T46" s="72">
        <f t="shared" si="2"/>
        <v>1487</v>
      </c>
      <c r="U46" s="72">
        <f t="shared" si="3"/>
        <v>41</v>
      </c>
      <c r="V46" s="77"/>
    </row>
    <row r="47" spans="1:22" ht="15.75" customHeight="1">
      <c r="A47" s="56"/>
      <c r="B47" s="71">
        <v>836</v>
      </c>
      <c r="C47" s="72" t="s">
        <v>330</v>
      </c>
      <c r="D47" s="73">
        <v>1</v>
      </c>
      <c r="E47" s="72" t="s">
        <v>290</v>
      </c>
      <c r="F47" s="73">
        <v>2</v>
      </c>
      <c r="G47" s="74">
        <v>6</v>
      </c>
      <c r="H47" s="75" t="s">
        <v>295</v>
      </c>
      <c r="I47" s="76">
        <v>-4.1</v>
      </c>
      <c r="J47" s="75">
        <v>420</v>
      </c>
      <c r="K47" s="73">
        <v>5</v>
      </c>
      <c r="L47" s="74">
        <v>3</v>
      </c>
      <c r="M47" s="75" t="s">
        <v>331</v>
      </c>
      <c r="N47" s="76">
        <v>2.3</v>
      </c>
      <c r="O47" s="75">
        <v>508</v>
      </c>
      <c r="P47" s="72">
        <v>3</v>
      </c>
      <c r="Q47" s="75">
        <v>8</v>
      </c>
      <c r="R47" s="75" t="s">
        <v>332</v>
      </c>
      <c r="S47" s="75">
        <v>508</v>
      </c>
      <c r="T47" s="72">
        <f t="shared" si="2"/>
        <v>1436</v>
      </c>
      <c r="U47" s="72">
        <f t="shared" si="3"/>
        <v>42</v>
      </c>
      <c r="V47" s="77"/>
    </row>
    <row r="48" spans="1:22" ht="15.75" customHeight="1">
      <c r="A48" s="56"/>
      <c r="B48" s="71">
        <v>598</v>
      </c>
      <c r="C48" s="72" t="s">
        <v>333</v>
      </c>
      <c r="D48" s="73">
        <v>1</v>
      </c>
      <c r="E48" s="72" t="s">
        <v>217</v>
      </c>
      <c r="F48" s="73">
        <v>2</v>
      </c>
      <c r="G48" s="74">
        <v>1</v>
      </c>
      <c r="H48" s="75" t="s">
        <v>334</v>
      </c>
      <c r="I48" s="76">
        <v>-4.1</v>
      </c>
      <c r="J48" s="75">
        <v>355</v>
      </c>
      <c r="K48" s="73">
        <v>4</v>
      </c>
      <c r="L48" s="74">
        <v>6</v>
      </c>
      <c r="M48" s="75" t="s">
        <v>335</v>
      </c>
      <c r="N48" s="76">
        <v>1.9</v>
      </c>
      <c r="O48" s="75">
        <v>532</v>
      </c>
      <c r="P48" s="72">
        <v>2</v>
      </c>
      <c r="Q48" s="75">
        <v>4</v>
      </c>
      <c r="R48" s="75" t="s">
        <v>336</v>
      </c>
      <c r="S48" s="75">
        <v>466</v>
      </c>
      <c r="T48" s="72">
        <f t="shared" si="2"/>
        <v>1353</v>
      </c>
      <c r="U48" s="72">
        <f t="shared" si="3"/>
        <v>43</v>
      </c>
      <c r="V48" s="77"/>
    </row>
    <row r="49" spans="1:22" ht="15.75" customHeight="1">
      <c r="A49" s="56"/>
      <c r="B49" s="71">
        <v>863</v>
      </c>
      <c r="C49" s="72" t="s">
        <v>337</v>
      </c>
      <c r="D49" s="73">
        <v>2</v>
      </c>
      <c r="E49" s="72" t="s">
        <v>217</v>
      </c>
      <c r="F49" s="73">
        <v>5</v>
      </c>
      <c r="G49" s="74">
        <v>7</v>
      </c>
      <c r="H49" s="75" t="s">
        <v>338</v>
      </c>
      <c r="I49" s="76">
        <v>-1.4</v>
      </c>
      <c r="J49" s="75">
        <v>464</v>
      </c>
      <c r="K49" s="73">
        <v>2</v>
      </c>
      <c r="L49" s="74">
        <v>4</v>
      </c>
      <c r="M49" s="75" t="s">
        <v>339</v>
      </c>
      <c r="N49" s="76">
        <v>0.7</v>
      </c>
      <c r="O49" s="75">
        <v>546</v>
      </c>
      <c r="P49" s="72">
        <v>4</v>
      </c>
      <c r="Q49" s="75">
        <v>1</v>
      </c>
      <c r="R49" s="75" t="s">
        <v>340</v>
      </c>
      <c r="S49" s="75">
        <v>319</v>
      </c>
      <c r="T49" s="72">
        <f t="shared" si="2"/>
        <v>1329</v>
      </c>
      <c r="U49" s="72">
        <f t="shared" si="3"/>
        <v>44</v>
      </c>
      <c r="V49" s="77"/>
    </row>
    <row r="50" spans="1:22" ht="15.75" customHeight="1">
      <c r="A50" s="56"/>
      <c r="B50" s="71">
        <v>17</v>
      </c>
      <c r="C50" s="72" t="s">
        <v>341</v>
      </c>
      <c r="D50" s="73">
        <v>3</v>
      </c>
      <c r="E50" s="72" t="s">
        <v>49</v>
      </c>
      <c r="F50" s="73">
        <v>7</v>
      </c>
      <c r="G50" s="74">
        <v>3</v>
      </c>
      <c r="H50" s="75" t="s">
        <v>342</v>
      </c>
      <c r="I50" s="76">
        <v>-1.2</v>
      </c>
      <c r="J50" s="75">
        <v>624</v>
      </c>
      <c r="K50" s="73">
        <v>10</v>
      </c>
      <c r="L50" s="74">
        <v>6</v>
      </c>
      <c r="M50" s="75" t="s">
        <v>343</v>
      </c>
      <c r="N50" s="76">
        <v>4.2</v>
      </c>
      <c r="O50" s="75">
        <v>656</v>
      </c>
      <c r="P50" s="72">
        <v>7</v>
      </c>
      <c r="Q50" s="75">
        <v>8</v>
      </c>
      <c r="R50" s="75" t="s">
        <v>344</v>
      </c>
      <c r="S50" s="75">
        <v>34</v>
      </c>
      <c r="T50" s="72">
        <f t="shared" si="2"/>
        <v>1314</v>
      </c>
      <c r="U50" s="72">
        <f t="shared" si="3"/>
        <v>45</v>
      </c>
      <c r="V50" s="77"/>
    </row>
    <row r="51" spans="1:22" ht="15.75" customHeight="1">
      <c r="A51" s="56"/>
      <c r="B51" s="71">
        <v>73</v>
      </c>
      <c r="C51" s="72" t="s">
        <v>345</v>
      </c>
      <c r="D51" s="73">
        <v>1</v>
      </c>
      <c r="E51" s="72" t="s">
        <v>250</v>
      </c>
      <c r="F51" s="73">
        <v>2</v>
      </c>
      <c r="G51" s="74">
        <v>4</v>
      </c>
      <c r="H51" s="75" t="s">
        <v>286</v>
      </c>
      <c r="I51" s="76">
        <v>-4.1</v>
      </c>
      <c r="J51" s="75">
        <v>506</v>
      </c>
      <c r="K51" s="73">
        <v>5</v>
      </c>
      <c r="L51" s="74">
        <v>1</v>
      </c>
      <c r="M51" s="75" t="s">
        <v>346</v>
      </c>
      <c r="N51" s="76">
        <v>2.3</v>
      </c>
      <c r="O51" s="75">
        <v>395</v>
      </c>
      <c r="P51" s="72">
        <v>3</v>
      </c>
      <c r="Q51" s="75">
        <v>1</v>
      </c>
      <c r="R51" s="75" t="s">
        <v>347</v>
      </c>
      <c r="S51" s="75">
        <v>325</v>
      </c>
      <c r="T51" s="72">
        <f t="shared" si="2"/>
        <v>1226</v>
      </c>
      <c r="U51" s="72">
        <f t="shared" si="3"/>
        <v>46</v>
      </c>
      <c r="V51" s="77"/>
    </row>
    <row r="52" spans="1:22" ht="15.75" customHeight="1">
      <c r="A52" s="56"/>
      <c r="B52" s="71">
        <v>819</v>
      </c>
      <c r="C52" s="72" t="s">
        <v>348</v>
      </c>
      <c r="D52" s="73">
        <v>1</v>
      </c>
      <c r="E52" s="72" t="s">
        <v>181</v>
      </c>
      <c r="F52" s="73">
        <v>3</v>
      </c>
      <c r="G52" s="74">
        <v>4</v>
      </c>
      <c r="H52" s="75" t="s">
        <v>349</v>
      </c>
      <c r="I52" s="76">
        <v>-1.7</v>
      </c>
      <c r="J52" s="75">
        <v>351</v>
      </c>
      <c r="K52" s="73">
        <v>6</v>
      </c>
      <c r="L52" s="74">
        <v>1</v>
      </c>
      <c r="M52" s="75" t="s">
        <v>350</v>
      </c>
      <c r="N52" s="76">
        <v>3.2</v>
      </c>
      <c r="O52" s="75">
        <v>445</v>
      </c>
      <c r="P52" s="72">
        <v>2</v>
      </c>
      <c r="Q52" s="75">
        <v>7</v>
      </c>
      <c r="R52" s="75" t="s">
        <v>351</v>
      </c>
      <c r="S52" s="75">
        <v>379</v>
      </c>
      <c r="T52" s="72">
        <f t="shared" si="2"/>
        <v>1175</v>
      </c>
      <c r="U52" s="72">
        <f t="shared" si="3"/>
        <v>47</v>
      </c>
      <c r="V52" s="77"/>
    </row>
    <row r="53" spans="1:22" ht="15.75" customHeight="1">
      <c r="A53" s="56"/>
      <c r="B53" s="71">
        <v>579</v>
      </c>
      <c r="C53" s="72" t="s">
        <v>352</v>
      </c>
      <c r="D53" s="73">
        <v>1</v>
      </c>
      <c r="E53" s="72" t="s">
        <v>250</v>
      </c>
      <c r="F53" s="73">
        <v>1</v>
      </c>
      <c r="G53" s="74">
        <v>8</v>
      </c>
      <c r="H53" s="75" t="s">
        <v>353</v>
      </c>
      <c r="I53" s="76">
        <v>-3.3</v>
      </c>
      <c r="J53" s="78">
        <v>320</v>
      </c>
      <c r="K53" s="73">
        <v>4</v>
      </c>
      <c r="L53" s="74">
        <v>5</v>
      </c>
      <c r="M53" s="75" t="s">
        <v>354</v>
      </c>
      <c r="N53" s="76">
        <v>1.9</v>
      </c>
      <c r="O53" s="75">
        <v>431</v>
      </c>
      <c r="P53" s="72">
        <v>2</v>
      </c>
      <c r="Q53" s="75">
        <v>2</v>
      </c>
      <c r="R53" s="75" t="s">
        <v>355</v>
      </c>
      <c r="S53" s="75">
        <v>407</v>
      </c>
      <c r="T53" s="72">
        <f t="shared" si="2"/>
        <v>1158</v>
      </c>
      <c r="U53" s="72">
        <f t="shared" si="3"/>
        <v>48</v>
      </c>
      <c r="V53" s="77"/>
    </row>
    <row r="54" spans="1:22" ht="15.75" customHeight="1">
      <c r="A54" s="56"/>
      <c r="B54" s="71">
        <v>239</v>
      </c>
      <c r="C54" s="72" t="s">
        <v>356</v>
      </c>
      <c r="D54" s="73">
        <v>3</v>
      </c>
      <c r="E54" s="72" t="s">
        <v>290</v>
      </c>
      <c r="F54" s="73">
        <v>7</v>
      </c>
      <c r="G54" s="74">
        <v>2</v>
      </c>
      <c r="H54" s="75" t="s">
        <v>357</v>
      </c>
      <c r="I54" s="76">
        <v>-1.2</v>
      </c>
      <c r="J54" s="75">
        <v>236</v>
      </c>
      <c r="K54" s="73">
        <v>10</v>
      </c>
      <c r="L54" s="74">
        <v>5</v>
      </c>
      <c r="M54" s="75" t="s">
        <v>358</v>
      </c>
      <c r="N54" s="76">
        <v>4.2</v>
      </c>
      <c r="O54" s="75">
        <v>386</v>
      </c>
      <c r="P54" s="72">
        <v>1</v>
      </c>
      <c r="Q54" s="75">
        <v>6</v>
      </c>
      <c r="R54" s="75" t="s">
        <v>359</v>
      </c>
      <c r="S54" s="75">
        <v>409</v>
      </c>
      <c r="T54" s="72">
        <f t="shared" si="2"/>
        <v>1031</v>
      </c>
      <c r="U54" s="72">
        <f t="shared" si="3"/>
        <v>49</v>
      </c>
      <c r="V54" s="77"/>
    </row>
    <row r="55" spans="1:22" ht="15.75" customHeight="1">
      <c r="A55" s="56"/>
      <c r="B55" s="71">
        <v>70</v>
      </c>
      <c r="C55" s="72" t="s">
        <v>360</v>
      </c>
      <c r="D55" s="73">
        <v>1</v>
      </c>
      <c r="E55" s="72" t="s">
        <v>250</v>
      </c>
      <c r="F55" s="73">
        <v>3</v>
      </c>
      <c r="G55" s="74">
        <v>2</v>
      </c>
      <c r="H55" s="75" t="s">
        <v>353</v>
      </c>
      <c r="I55" s="76">
        <v>-1.7</v>
      </c>
      <c r="J55" s="75">
        <v>320</v>
      </c>
      <c r="K55" s="73">
        <v>5</v>
      </c>
      <c r="L55" s="74">
        <v>7</v>
      </c>
      <c r="M55" s="75" t="s">
        <v>361</v>
      </c>
      <c r="N55" s="76">
        <v>2.3</v>
      </c>
      <c r="O55" s="75">
        <v>434</v>
      </c>
      <c r="P55" s="72">
        <v>2</v>
      </c>
      <c r="Q55" s="75">
        <v>8</v>
      </c>
      <c r="R55" s="75" t="s">
        <v>362</v>
      </c>
      <c r="S55" s="75">
        <v>176</v>
      </c>
      <c r="T55" s="72">
        <f t="shared" si="2"/>
        <v>930</v>
      </c>
      <c r="U55" s="72">
        <f t="shared" si="3"/>
        <v>50</v>
      </c>
      <c r="V55" s="77"/>
    </row>
    <row r="56" spans="1:22" ht="15.75" customHeight="1">
      <c r="A56" s="56"/>
      <c r="B56" s="71">
        <v>815</v>
      </c>
      <c r="C56" s="72" t="s">
        <v>363</v>
      </c>
      <c r="D56" s="73">
        <v>1</v>
      </c>
      <c r="E56" s="72" t="s">
        <v>181</v>
      </c>
      <c r="F56" s="73">
        <v>2</v>
      </c>
      <c r="G56" s="74">
        <v>5</v>
      </c>
      <c r="H56" s="75" t="s">
        <v>364</v>
      </c>
      <c r="I56" s="76">
        <v>-4.1</v>
      </c>
      <c r="J56" s="75">
        <v>233</v>
      </c>
      <c r="K56" s="73">
        <v>5</v>
      </c>
      <c r="L56" s="74">
        <v>2</v>
      </c>
      <c r="M56" s="75" t="s">
        <v>365</v>
      </c>
      <c r="N56" s="76">
        <v>2.3</v>
      </c>
      <c r="O56" s="75">
        <v>410</v>
      </c>
      <c r="P56" s="72">
        <v>2</v>
      </c>
      <c r="Q56" s="75">
        <v>1</v>
      </c>
      <c r="R56" s="75" t="s">
        <v>366</v>
      </c>
      <c r="S56" s="75">
        <v>255</v>
      </c>
      <c r="T56" s="72">
        <f t="shared" si="2"/>
        <v>898</v>
      </c>
      <c r="U56" s="72">
        <f t="shared" si="3"/>
        <v>51</v>
      </c>
      <c r="V56" s="77"/>
    </row>
    <row r="57" spans="1:22" ht="15.75" customHeight="1">
      <c r="A57" s="56"/>
      <c r="B57" s="71">
        <v>6812</v>
      </c>
      <c r="C57" s="72" t="s">
        <v>367</v>
      </c>
      <c r="D57" s="73">
        <v>1</v>
      </c>
      <c r="E57" s="72" t="s">
        <v>168</v>
      </c>
      <c r="F57" s="73">
        <v>11</v>
      </c>
      <c r="G57" s="74">
        <v>5</v>
      </c>
      <c r="H57" s="75" t="s">
        <v>368</v>
      </c>
      <c r="I57" s="76">
        <v>-1.6</v>
      </c>
      <c r="J57" s="75">
        <v>266</v>
      </c>
      <c r="K57" s="73">
        <v>9</v>
      </c>
      <c r="L57" s="74">
        <v>1</v>
      </c>
      <c r="M57" s="75" t="s">
        <v>369</v>
      </c>
      <c r="N57" s="76">
        <v>2.4</v>
      </c>
      <c r="O57" s="75">
        <v>329</v>
      </c>
      <c r="P57" s="72">
        <v>1</v>
      </c>
      <c r="Q57" s="75">
        <v>7</v>
      </c>
      <c r="R57" s="75" t="s">
        <v>370</v>
      </c>
      <c r="S57" s="75">
        <v>262</v>
      </c>
      <c r="T57" s="72">
        <f t="shared" si="2"/>
        <v>857</v>
      </c>
      <c r="U57" s="72">
        <f t="shared" si="3"/>
        <v>52</v>
      </c>
      <c r="V57" s="77"/>
    </row>
    <row r="58" spans="1:22" ht="15.75" customHeight="1">
      <c r="A58" s="56"/>
      <c r="B58" s="71">
        <v>248</v>
      </c>
      <c r="C58" s="72" t="s">
        <v>371</v>
      </c>
      <c r="D58" s="73">
        <v>1</v>
      </c>
      <c r="E58" s="72" t="s">
        <v>290</v>
      </c>
      <c r="F58" s="73">
        <v>1</v>
      </c>
      <c r="G58" s="74">
        <v>4</v>
      </c>
      <c r="H58" s="75" t="s">
        <v>372</v>
      </c>
      <c r="I58" s="76"/>
      <c r="J58" s="75">
        <v>0</v>
      </c>
      <c r="K58" s="73">
        <v>4</v>
      </c>
      <c r="L58" s="74">
        <v>1</v>
      </c>
      <c r="M58" s="75" t="s">
        <v>373</v>
      </c>
      <c r="N58" s="76">
        <v>1.9</v>
      </c>
      <c r="O58" s="75">
        <v>253</v>
      </c>
      <c r="P58" s="72">
        <v>1</v>
      </c>
      <c r="Q58" s="75">
        <v>2</v>
      </c>
      <c r="R58" s="75" t="s">
        <v>374</v>
      </c>
      <c r="S58" s="75">
        <v>136</v>
      </c>
      <c r="T58" s="72">
        <f t="shared" si="2"/>
        <v>389</v>
      </c>
      <c r="U58" s="72">
        <f t="shared" si="3"/>
        <v>53</v>
      </c>
      <c r="V58" s="77"/>
    </row>
    <row r="59" spans="1:22" ht="15.75" customHeight="1">
      <c r="A59" s="56"/>
      <c r="B59" s="71">
        <v>537</v>
      </c>
      <c r="C59" s="72" t="s">
        <v>375</v>
      </c>
      <c r="D59" s="73">
        <v>1</v>
      </c>
      <c r="E59" s="72" t="s">
        <v>376</v>
      </c>
      <c r="F59" s="73">
        <v>11</v>
      </c>
      <c r="G59" s="74">
        <v>2</v>
      </c>
      <c r="H59" s="75" t="s">
        <v>377</v>
      </c>
      <c r="I59" s="76">
        <v>-1.6</v>
      </c>
      <c r="J59" s="75">
        <v>618</v>
      </c>
      <c r="K59" s="73">
        <v>8</v>
      </c>
      <c r="L59" s="74">
        <v>6</v>
      </c>
      <c r="M59" s="75" t="s">
        <v>378</v>
      </c>
      <c r="N59" s="76">
        <v>2.8</v>
      </c>
      <c r="O59" s="75">
        <v>789</v>
      </c>
      <c r="P59" s="72">
        <v>8</v>
      </c>
      <c r="Q59" s="75">
        <v>3</v>
      </c>
      <c r="R59" s="75"/>
      <c r="S59" s="75"/>
      <c r="T59" s="72" t="s">
        <v>151</v>
      </c>
      <c r="U59" s="72"/>
      <c r="V59" s="77"/>
    </row>
    <row r="60" spans="1:22" ht="15.75" customHeight="1">
      <c r="A60" s="56"/>
      <c r="B60" s="71">
        <v>624</v>
      </c>
      <c r="C60" s="72" t="s">
        <v>379</v>
      </c>
      <c r="D60" s="73">
        <v>1</v>
      </c>
      <c r="E60" s="72" t="s">
        <v>380</v>
      </c>
      <c r="F60" s="73">
        <v>10</v>
      </c>
      <c r="G60" s="74">
        <v>2</v>
      </c>
      <c r="H60" s="75" t="s">
        <v>263</v>
      </c>
      <c r="I60" s="76">
        <v>-2.6</v>
      </c>
      <c r="J60" s="75">
        <v>587</v>
      </c>
      <c r="K60" s="73">
        <v>7</v>
      </c>
      <c r="L60" s="74">
        <v>7</v>
      </c>
      <c r="M60" s="75" t="s">
        <v>381</v>
      </c>
      <c r="N60" s="76">
        <v>1.2</v>
      </c>
      <c r="O60" s="75">
        <v>780</v>
      </c>
      <c r="P60" s="72">
        <v>8</v>
      </c>
      <c r="Q60" s="75">
        <v>2</v>
      </c>
      <c r="R60" s="75"/>
      <c r="S60" s="75"/>
      <c r="T60" s="72" t="s">
        <v>151</v>
      </c>
      <c r="U60" s="72"/>
      <c r="V60" s="77"/>
    </row>
    <row r="61" spans="1:22" ht="15.75" customHeight="1">
      <c r="A61" s="56"/>
      <c r="B61" s="71">
        <v>570</v>
      </c>
      <c r="C61" s="72" t="s">
        <v>382</v>
      </c>
      <c r="D61" s="73">
        <v>1</v>
      </c>
      <c r="E61" s="72" t="s">
        <v>383</v>
      </c>
      <c r="F61" s="73">
        <v>10</v>
      </c>
      <c r="G61" s="74">
        <v>5</v>
      </c>
      <c r="H61" s="75" t="s">
        <v>384</v>
      </c>
      <c r="I61" s="76">
        <v>-2.6</v>
      </c>
      <c r="J61" s="75">
        <v>600</v>
      </c>
      <c r="K61" s="73">
        <v>8</v>
      </c>
      <c r="L61" s="74">
        <v>2</v>
      </c>
      <c r="M61" s="75" t="s">
        <v>385</v>
      </c>
      <c r="N61" s="76">
        <v>2.8</v>
      </c>
      <c r="O61" s="75">
        <v>769</v>
      </c>
      <c r="P61" s="72">
        <v>8</v>
      </c>
      <c r="Q61" s="75">
        <v>8</v>
      </c>
      <c r="R61" s="75"/>
      <c r="S61" s="75"/>
      <c r="T61" s="72" t="s">
        <v>151</v>
      </c>
      <c r="U61" s="72"/>
      <c r="V61" s="77"/>
    </row>
    <row r="62" spans="1:22" ht="15.75" customHeight="1">
      <c r="A62" s="56"/>
      <c r="B62" s="71">
        <v>427</v>
      </c>
      <c r="C62" s="72" t="s">
        <v>386</v>
      </c>
      <c r="D62" s="73">
        <v>1</v>
      </c>
      <c r="E62" s="72" t="s">
        <v>383</v>
      </c>
      <c r="F62" s="73">
        <v>10</v>
      </c>
      <c r="G62" s="74">
        <v>3</v>
      </c>
      <c r="H62" s="75" t="s">
        <v>387</v>
      </c>
      <c r="I62" s="76">
        <v>-2.6</v>
      </c>
      <c r="J62" s="75">
        <v>559</v>
      </c>
      <c r="K62" s="73">
        <v>7</v>
      </c>
      <c r="L62" s="74">
        <v>8</v>
      </c>
      <c r="M62" s="75" t="s">
        <v>388</v>
      </c>
      <c r="N62" s="76">
        <v>1.2</v>
      </c>
      <c r="O62" s="75">
        <v>706</v>
      </c>
      <c r="P62" s="72">
        <v>7</v>
      </c>
      <c r="Q62" s="75">
        <v>2</v>
      </c>
      <c r="R62" s="75"/>
      <c r="S62" s="75"/>
      <c r="T62" s="72" t="s">
        <v>151</v>
      </c>
      <c r="U62" s="72"/>
      <c r="V62" s="77"/>
    </row>
    <row r="63" spans="1:22" ht="15.75" customHeight="1">
      <c r="A63" s="56"/>
      <c r="B63" s="71">
        <v>659</v>
      </c>
      <c r="C63" s="72" t="s">
        <v>389</v>
      </c>
      <c r="D63" s="73">
        <v>1</v>
      </c>
      <c r="E63" s="72" t="s">
        <v>383</v>
      </c>
      <c r="F63" s="73">
        <v>11</v>
      </c>
      <c r="G63" s="74">
        <v>6</v>
      </c>
      <c r="H63" s="75" t="s">
        <v>390</v>
      </c>
      <c r="I63" s="76">
        <v>-1.6</v>
      </c>
      <c r="J63" s="75">
        <v>550</v>
      </c>
      <c r="K63" s="73">
        <v>9</v>
      </c>
      <c r="L63" s="74">
        <v>2</v>
      </c>
      <c r="M63" s="75" t="s">
        <v>391</v>
      </c>
      <c r="N63" s="76">
        <v>2.4</v>
      </c>
      <c r="O63" s="75">
        <v>689</v>
      </c>
      <c r="P63" s="72">
        <v>6</v>
      </c>
      <c r="Q63" s="75">
        <v>3</v>
      </c>
      <c r="R63" s="75"/>
      <c r="S63" s="75"/>
      <c r="T63" s="72" t="s">
        <v>151</v>
      </c>
      <c r="U63" s="72"/>
      <c r="V63" s="77"/>
    </row>
    <row r="64" spans="1:22" ht="15.75" customHeight="1">
      <c r="A64" s="56"/>
      <c r="B64" s="71">
        <v>415</v>
      </c>
      <c r="C64" s="72" t="s">
        <v>392</v>
      </c>
      <c r="D64" s="73">
        <v>4</v>
      </c>
      <c r="E64" s="72" t="s">
        <v>383</v>
      </c>
      <c r="F64" s="73">
        <v>9</v>
      </c>
      <c r="G64" s="74">
        <v>5</v>
      </c>
      <c r="H64" s="75" t="s">
        <v>205</v>
      </c>
      <c r="I64" s="76">
        <v>-1.5</v>
      </c>
      <c r="J64" s="75">
        <v>570</v>
      </c>
      <c r="K64" s="73">
        <v>7</v>
      </c>
      <c r="L64" s="74">
        <v>2</v>
      </c>
      <c r="M64" s="75" t="s">
        <v>393</v>
      </c>
      <c r="N64" s="76">
        <v>1.2</v>
      </c>
      <c r="O64" s="75">
        <v>639</v>
      </c>
      <c r="P64" s="72">
        <v>6</v>
      </c>
      <c r="Q64" s="75">
        <v>2</v>
      </c>
      <c r="R64" s="75"/>
      <c r="S64" s="75"/>
      <c r="T64" s="72" t="s">
        <v>151</v>
      </c>
      <c r="U64" s="72"/>
      <c r="V64" s="77"/>
    </row>
    <row r="65" spans="1:22" ht="15.75" customHeight="1">
      <c r="A65" s="56"/>
      <c r="B65" s="71">
        <v>311</v>
      </c>
      <c r="C65" s="72" t="s">
        <v>394</v>
      </c>
      <c r="D65" s="73">
        <v>2</v>
      </c>
      <c r="E65" s="72" t="s">
        <v>395</v>
      </c>
      <c r="F65" s="73">
        <v>10</v>
      </c>
      <c r="G65" s="74">
        <v>4</v>
      </c>
      <c r="H65" s="75" t="s">
        <v>190</v>
      </c>
      <c r="I65" s="76">
        <v>-2.6</v>
      </c>
      <c r="J65" s="75">
        <v>653</v>
      </c>
      <c r="K65" s="73">
        <v>8</v>
      </c>
      <c r="L65" s="74">
        <v>2</v>
      </c>
      <c r="M65" s="75" t="s">
        <v>396</v>
      </c>
      <c r="N65" s="76">
        <v>2.8</v>
      </c>
      <c r="O65" s="75">
        <v>636</v>
      </c>
      <c r="P65" s="72">
        <v>7</v>
      </c>
      <c r="Q65" s="75">
        <v>7</v>
      </c>
      <c r="R65" s="75"/>
      <c r="S65" s="75"/>
      <c r="T65" s="72" t="s">
        <v>151</v>
      </c>
      <c r="U65" s="72"/>
      <c r="V65" s="77"/>
    </row>
    <row r="66" spans="1:22" ht="15.75" customHeight="1">
      <c r="A66" s="56"/>
      <c r="B66" s="71">
        <v>347</v>
      </c>
      <c r="C66" s="72" t="s">
        <v>397</v>
      </c>
      <c r="D66" s="73">
        <v>2</v>
      </c>
      <c r="E66" s="72" t="s">
        <v>398</v>
      </c>
      <c r="F66" s="73">
        <v>4</v>
      </c>
      <c r="G66" s="74">
        <v>7</v>
      </c>
      <c r="H66" s="75" t="s">
        <v>399</v>
      </c>
      <c r="I66" s="76">
        <v>-1</v>
      </c>
      <c r="J66" s="75">
        <v>634</v>
      </c>
      <c r="K66" s="73">
        <v>1</v>
      </c>
      <c r="L66" s="74">
        <v>4</v>
      </c>
      <c r="M66" s="75" t="s">
        <v>400</v>
      </c>
      <c r="N66" s="76">
        <v>3</v>
      </c>
      <c r="O66" s="75">
        <v>626</v>
      </c>
      <c r="P66" s="72">
        <v>7</v>
      </c>
      <c r="Q66" s="75">
        <v>1</v>
      </c>
      <c r="R66" s="75"/>
      <c r="S66" s="75"/>
      <c r="T66" s="72" t="s">
        <v>151</v>
      </c>
      <c r="U66" s="72"/>
      <c r="V66" s="77"/>
    </row>
    <row r="67" spans="1:22" ht="15.75" customHeight="1">
      <c r="A67" s="56"/>
      <c r="B67" s="71">
        <v>318</v>
      </c>
      <c r="C67" s="72" t="s">
        <v>401</v>
      </c>
      <c r="D67" s="73" t="s">
        <v>402</v>
      </c>
      <c r="E67" s="72" t="s">
        <v>403</v>
      </c>
      <c r="F67" s="73">
        <v>7</v>
      </c>
      <c r="G67" s="74">
        <v>7</v>
      </c>
      <c r="H67" s="75" t="s">
        <v>404</v>
      </c>
      <c r="I67" s="76">
        <v>-1.2</v>
      </c>
      <c r="J67" s="75">
        <v>409</v>
      </c>
      <c r="K67" s="73">
        <v>11</v>
      </c>
      <c r="L67" s="74">
        <v>3</v>
      </c>
      <c r="M67" s="75" t="s">
        <v>405</v>
      </c>
      <c r="N67" s="76">
        <v>2.4</v>
      </c>
      <c r="O67" s="75">
        <v>553</v>
      </c>
      <c r="P67" s="72">
        <v>3</v>
      </c>
      <c r="Q67" s="75">
        <v>7</v>
      </c>
      <c r="R67" s="75"/>
      <c r="S67" s="75"/>
      <c r="T67" s="72" t="s">
        <v>151</v>
      </c>
      <c r="U67" s="72"/>
      <c r="V67" s="77"/>
    </row>
    <row r="68" spans="1:22" ht="15.75" customHeight="1">
      <c r="A68" s="56"/>
      <c r="B68" s="71">
        <v>676</v>
      </c>
      <c r="C68" s="72" t="s">
        <v>406</v>
      </c>
      <c r="D68" s="73">
        <v>1</v>
      </c>
      <c r="E68" s="72" t="s">
        <v>383</v>
      </c>
      <c r="F68" s="73">
        <v>11</v>
      </c>
      <c r="G68" s="74">
        <v>4</v>
      </c>
      <c r="H68" s="75" t="s">
        <v>407</v>
      </c>
      <c r="I68" s="76">
        <v>-1.6</v>
      </c>
      <c r="J68" s="75">
        <v>415</v>
      </c>
      <c r="K68" s="73">
        <v>8</v>
      </c>
      <c r="L68" s="74">
        <v>8</v>
      </c>
      <c r="M68" s="75" t="s">
        <v>408</v>
      </c>
      <c r="N68" s="76">
        <v>2.8</v>
      </c>
      <c r="O68" s="75">
        <v>513</v>
      </c>
      <c r="P68" s="72">
        <v>3</v>
      </c>
      <c r="Q68" s="75">
        <v>2</v>
      </c>
      <c r="R68" s="75"/>
      <c r="S68" s="75"/>
      <c r="T68" s="72" t="s">
        <v>151</v>
      </c>
      <c r="U68" s="72"/>
      <c r="V68" s="77"/>
    </row>
    <row r="69" spans="1:22" ht="15.75" customHeight="1">
      <c r="A69" s="56"/>
      <c r="B69" s="71">
        <v>353</v>
      </c>
      <c r="C69" s="72" t="s">
        <v>409</v>
      </c>
      <c r="D69" s="73">
        <v>2</v>
      </c>
      <c r="E69" s="72" t="s">
        <v>398</v>
      </c>
      <c r="F69" s="73">
        <v>4</v>
      </c>
      <c r="G69" s="74">
        <v>5</v>
      </c>
      <c r="H69" s="75" t="s">
        <v>229</v>
      </c>
      <c r="I69" s="76">
        <v>-1</v>
      </c>
      <c r="J69" s="75">
        <v>532</v>
      </c>
      <c r="K69" s="73">
        <v>1</v>
      </c>
      <c r="L69" s="74">
        <v>2</v>
      </c>
      <c r="M69" s="75" t="s">
        <v>410</v>
      </c>
      <c r="N69" s="76">
        <v>3</v>
      </c>
      <c r="O69" s="75">
        <v>512</v>
      </c>
      <c r="P69" s="72">
        <v>4</v>
      </c>
      <c r="Q69" s="75">
        <v>6</v>
      </c>
      <c r="R69" s="75"/>
      <c r="S69" s="75"/>
      <c r="T69" s="72" t="s">
        <v>151</v>
      </c>
      <c r="U69" s="72"/>
      <c r="V69" s="77"/>
    </row>
    <row r="70" spans="1:22" ht="15.75" customHeight="1">
      <c r="A70" s="56"/>
      <c r="B70" s="71">
        <v>245</v>
      </c>
      <c r="C70" s="72" t="s">
        <v>411</v>
      </c>
      <c r="D70" s="73">
        <v>2</v>
      </c>
      <c r="E70" s="72" t="s">
        <v>290</v>
      </c>
      <c r="F70" s="73">
        <v>4</v>
      </c>
      <c r="G70" s="74">
        <v>2</v>
      </c>
      <c r="H70" s="75" t="s">
        <v>412</v>
      </c>
      <c r="I70" s="76">
        <v>-1</v>
      </c>
      <c r="J70" s="75">
        <v>390</v>
      </c>
      <c r="K70" s="73">
        <v>6</v>
      </c>
      <c r="L70" s="74">
        <v>7</v>
      </c>
      <c r="M70" s="75" t="s">
        <v>413</v>
      </c>
      <c r="N70" s="76">
        <v>3.2</v>
      </c>
      <c r="O70" s="75">
        <v>489</v>
      </c>
      <c r="P70" s="72">
        <v>2</v>
      </c>
      <c r="Q70" s="75">
        <v>5</v>
      </c>
      <c r="R70" s="75"/>
      <c r="S70" s="75"/>
      <c r="T70" s="72" t="s">
        <v>151</v>
      </c>
      <c r="U70" s="72"/>
      <c r="V70" s="77"/>
    </row>
    <row r="71" spans="1:22" ht="15.75" customHeight="1">
      <c r="A71" s="56"/>
      <c r="B71" s="71">
        <v>577</v>
      </c>
      <c r="C71" s="72" t="s">
        <v>414</v>
      </c>
      <c r="D71" s="73">
        <v>1</v>
      </c>
      <c r="E71" s="72" t="s">
        <v>250</v>
      </c>
      <c r="F71" s="73">
        <v>1</v>
      </c>
      <c r="G71" s="74">
        <v>5</v>
      </c>
      <c r="H71" s="75" t="s">
        <v>415</v>
      </c>
      <c r="I71" s="76">
        <v>-3.3</v>
      </c>
      <c r="J71" s="75">
        <v>373</v>
      </c>
      <c r="K71" s="73">
        <v>4</v>
      </c>
      <c r="L71" s="74">
        <v>2</v>
      </c>
      <c r="M71" s="75" t="s">
        <v>416</v>
      </c>
      <c r="N71" s="76">
        <v>1.9</v>
      </c>
      <c r="O71" s="75">
        <v>466</v>
      </c>
      <c r="P71" s="72">
        <v>2</v>
      </c>
      <c r="Q71" s="75">
        <v>3</v>
      </c>
      <c r="R71" s="75"/>
      <c r="S71" s="75"/>
      <c r="T71" s="72" t="s">
        <v>151</v>
      </c>
      <c r="U71" s="72"/>
      <c r="V71" s="77"/>
    </row>
    <row r="72" spans="1:22" ht="15.75" customHeight="1">
      <c r="A72" s="56"/>
      <c r="B72" s="71">
        <v>716</v>
      </c>
      <c r="C72" s="72" t="s">
        <v>417</v>
      </c>
      <c r="D72" s="73">
        <v>2</v>
      </c>
      <c r="E72" s="72" t="s">
        <v>306</v>
      </c>
      <c r="F72" s="73">
        <v>3</v>
      </c>
      <c r="G72" s="74">
        <v>7</v>
      </c>
      <c r="H72" s="75" t="s">
        <v>418</v>
      </c>
      <c r="I72" s="76">
        <v>-1.7</v>
      </c>
      <c r="J72" s="75">
        <v>398</v>
      </c>
      <c r="K72" s="73">
        <v>6</v>
      </c>
      <c r="L72" s="74">
        <v>4</v>
      </c>
      <c r="M72" s="75" t="s">
        <v>419</v>
      </c>
      <c r="N72" s="76">
        <v>3.2</v>
      </c>
      <c r="O72" s="75">
        <v>424</v>
      </c>
      <c r="P72" s="72">
        <v>2</v>
      </c>
      <c r="Q72" s="75">
        <v>6</v>
      </c>
      <c r="R72" s="75"/>
      <c r="S72" s="75"/>
      <c r="T72" s="72" t="s">
        <v>151</v>
      </c>
      <c r="U72" s="72"/>
      <c r="V72" s="77"/>
    </row>
    <row r="73" spans="1:22" ht="15.75" customHeight="1">
      <c r="A73" s="56"/>
      <c r="B73" s="71">
        <v>371</v>
      </c>
      <c r="C73" s="72" t="s">
        <v>420</v>
      </c>
      <c r="D73" s="73">
        <v>1</v>
      </c>
      <c r="E73" s="72" t="s">
        <v>421</v>
      </c>
      <c r="F73" s="73">
        <v>1</v>
      </c>
      <c r="G73" s="74">
        <v>1</v>
      </c>
      <c r="H73" s="75" t="s">
        <v>422</v>
      </c>
      <c r="I73" s="76">
        <v>-3.3</v>
      </c>
      <c r="J73" s="75">
        <v>223</v>
      </c>
      <c r="K73" s="73">
        <v>3</v>
      </c>
      <c r="L73" s="74">
        <v>6</v>
      </c>
      <c r="M73" s="75" t="s">
        <v>423</v>
      </c>
      <c r="N73" s="76">
        <v>0.7</v>
      </c>
      <c r="O73" s="75">
        <v>393</v>
      </c>
      <c r="P73" s="72">
        <v>1</v>
      </c>
      <c r="Q73" s="75">
        <v>3</v>
      </c>
      <c r="R73" s="75"/>
      <c r="S73" s="75"/>
      <c r="T73" s="72" t="s">
        <v>151</v>
      </c>
      <c r="U73" s="72"/>
      <c r="V73" s="77"/>
    </row>
    <row r="74" spans="1:22" ht="15.75" customHeight="1">
      <c r="A74" s="56"/>
      <c r="B74" s="71">
        <v>373</v>
      </c>
      <c r="C74" s="72" t="s">
        <v>424</v>
      </c>
      <c r="D74" s="73">
        <v>1</v>
      </c>
      <c r="E74" s="72" t="s">
        <v>421</v>
      </c>
      <c r="F74" s="73">
        <v>1</v>
      </c>
      <c r="G74" s="74">
        <v>7</v>
      </c>
      <c r="H74" s="75" t="s">
        <v>425</v>
      </c>
      <c r="I74" s="76">
        <v>-3.3</v>
      </c>
      <c r="J74" s="75">
        <v>185</v>
      </c>
      <c r="K74" s="73">
        <v>4</v>
      </c>
      <c r="L74" s="74">
        <v>4</v>
      </c>
      <c r="M74" s="75" t="s">
        <v>426</v>
      </c>
      <c r="N74" s="76">
        <v>1.9</v>
      </c>
      <c r="O74" s="75">
        <v>364</v>
      </c>
      <c r="P74" s="72">
        <v>1</v>
      </c>
      <c r="Q74" s="75">
        <v>8</v>
      </c>
      <c r="R74" s="75"/>
      <c r="S74" s="75"/>
      <c r="T74" s="72" t="s">
        <v>151</v>
      </c>
      <c r="U74" s="72"/>
      <c r="V74" s="77"/>
    </row>
    <row r="75" spans="1:22" ht="15.75" customHeight="1">
      <c r="A75" s="56"/>
      <c r="B75" s="71">
        <v>372</v>
      </c>
      <c r="C75" s="72" t="s">
        <v>427</v>
      </c>
      <c r="D75" s="73">
        <v>1</v>
      </c>
      <c r="E75" s="72" t="s">
        <v>421</v>
      </c>
      <c r="F75" s="73">
        <v>1</v>
      </c>
      <c r="G75" s="74">
        <v>2</v>
      </c>
      <c r="H75" s="75" t="s">
        <v>368</v>
      </c>
      <c r="I75" s="76">
        <v>-3.3</v>
      </c>
      <c r="J75" s="75">
        <v>266</v>
      </c>
      <c r="K75" s="73">
        <v>3</v>
      </c>
      <c r="L75" s="74">
        <v>7</v>
      </c>
      <c r="M75" s="75" t="s">
        <v>428</v>
      </c>
      <c r="N75" s="76">
        <v>0.7</v>
      </c>
      <c r="O75" s="75">
        <v>358</v>
      </c>
      <c r="P75" s="72">
        <v>1</v>
      </c>
      <c r="Q75" s="75">
        <v>5</v>
      </c>
      <c r="R75" s="75"/>
      <c r="S75" s="75"/>
      <c r="T75" s="72" t="s">
        <v>151</v>
      </c>
      <c r="U75" s="72"/>
      <c r="V75" s="77"/>
    </row>
    <row r="76" spans="1:22" ht="15.75" customHeight="1">
      <c r="A76" s="56"/>
      <c r="B76" s="71">
        <v>414</v>
      </c>
      <c r="C76" s="72" t="s">
        <v>429</v>
      </c>
      <c r="D76" s="73">
        <v>4</v>
      </c>
      <c r="E76" s="72" t="s">
        <v>383</v>
      </c>
      <c r="F76" s="73">
        <v>11</v>
      </c>
      <c r="G76" s="74">
        <v>8</v>
      </c>
      <c r="H76" s="75" t="s">
        <v>430</v>
      </c>
      <c r="I76" s="76">
        <v>-1.6</v>
      </c>
      <c r="J76" s="75">
        <v>289</v>
      </c>
      <c r="K76" s="73">
        <v>9</v>
      </c>
      <c r="L76" s="74">
        <v>4</v>
      </c>
      <c r="M76" s="75" t="s">
        <v>431</v>
      </c>
      <c r="N76" s="76">
        <v>2.4</v>
      </c>
      <c r="O76" s="75">
        <v>341</v>
      </c>
      <c r="P76" s="72">
        <v>1</v>
      </c>
      <c r="Q76" s="75">
        <v>4</v>
      </c>
      <c r="R76" s="75"/>
      <c r="S76" s="75"/>
      <c r="T76" s="72" t="s">
        <v>151</v>
      </c>
      <c r="U76" s="72"/>
      <c r="V76" s="77"/>
    </row>
    <row r="77" spans="1:22" ht="15.75" customHeight="1">
      <c r="A77" s="56"/>
      <c r="B77" s="71">
        <v>576</v>
      </c>
      <c r="C77" s="72" t="s">
        <v>432</v>
      </c>
      <c r="D77" s="73">
        <v>1</v>
      </c>
      <c r="E77" s="72" t="s">
        <v>403</v>
      </c>
      <c r="F77" s="73">
        <v>8</v>
      </c>
      <c r="G77" s="74">
        <v>4</v>
      </c>
      <c r="H77" s="75" t="s">
        <v>433</v>
      </c>
      <c r="I77" s="76">
        <v>-2.2</v>
      </c>
      <c r="J77" s="75">
        <v>678</v>
      </c>
      <c r="K77" s="73">
        <v>11</v>
      </c>
      <c r="L77" s="74">
        <v>8</v>
      </c>
      <c r="M77" s="75"/>
      <c r="N77" s="76">
        <v>2.4</v>
      </c>
      <c r="O77" s="75"/>
      <c r="P77" s="72"/>
      <c r="Q77" s="75"/>
      <c r="R77" s="75"/>
      <c r="S77" s="75"/>
      <c r="T77" s="72" t="s">
        <v>151</v>
      </c>
      <c r="U77" s="72"/>
      <c r="V77" s="77"/>
    </row>
    <row r="78" spans="1:22" ht="15.75" customHeight="1">
      <c r="A78" s="56"/>
      <c r="B78" s="71">
        <v>347</v>
      </c>
      <c r="C78" s="72" t="s">
        <v>434</v>
      </c>
      <c r="D78" s="73">
        <v>2</v>
      </c>
      <c r="E78" s="72" t="s">
        <v>403</v>
      </c>
      <c r="F78" s="73">
        <v>9</v>
      </c>
      <c r="G78" s="74">
        <v>4</v>
      </c>
      <c r="H78" s="75" t="s">
        <v>209</v>
      </c>
      <c r="I78" s="76">
        <v>-1.5</v>
      </c>
      <c r="J78" s="75">
        <v>667</v>
      </c>
      <c r="K78" s="73">
        <v>7</v>
      </c>
      <c r="L78" s="74">
        <v>1</v>
      </c>
      <c r="M78" s="75"/>
      <c r="N78" s="76">
        <v>1.2</v>
      </c>
      <c r="O78" s="75"/>
      <c r="P78" s="72"/>
      <c r="Q78" s="75"/>
      <c r="R78" s="75"/>
      <c r="S78" s="75"/>
      <c r="T78" s="72" t="s">
        <v>151</v>
      </c>
      <c r="U78" s="72"/>
      <c r="V78" s="77"/>
    </row>
    <row r="79" spans="1:22" ht="15.75" customHeight="1">
      <c r="A79" s="56"/>
      <c r="B79" s="71">
        <v>326</v>
      </c>
      <c r="C79" s="72" t="s">
        <v>435</v>
      </c>
      <c r="D79" s="73">
        <v>4</v>
      </c>
      <c r="E79" s="72" t="s">
        <v>403</v>
      </c>
      <c r="F79" s="73">
        <v>8</v>
      </c>
      <c r="G79" s="74">
        <v>8</v>
      </c>
      <c r="H79" s="75" t="s">
        <v>436</v>
      </c>
      <c r="I79" s="76">
        <v>-2.2</v>
      </c>
      <c r="J79" s="75">
        <v>613</v>
      </c>
      <c r="K79" s="73">
        <v>12</v>
      </c>
      <c r="L79" s="74">
        <v>5</v>
      </c>
      <c r="M79" s="75"/>
      <c r="N79" s="76">
        <v>2.7</v>
      </c>
      <c r="O79" s="75"/>
      <c r="P79" s="72"/>
      <c r="Q79" s="75"/>
      <c r="R79" s="75"/>
      <c r="S79" s="75"/>
      <c r="T79" s="72" t="s">
        <v>151</v>
      </c>
      <c r="U79" s="72"/>
      <c r="V79" s="77"/>
    </row>
    <row r="80" spans="1:22" ht="15.75" customHeight="1">
      <c r="A80" s="56"/>
      <c r="B80" s="71">
        <v>117</v>
      </c>
      <c r="C80" s="72" t="s">
        <v>437</v>
      </c>
      <c r="D80" s="73"/>
      <c r="E80" s="72" t="s">
        <v>438</v>
      </c>
      <c r="F80" s="73">
        <v>12</v>
      </c>
      <c r="G80" s="74">
        <v>2</v>
      </c>
      <c r="H80" s="75" t="s">
        <v>439</v>
      </c>
      <c r="I80" s="76">
        <v>-2.1</v>
      </c>
      <c r="J80" s="75">
        <v>478</v>
      </c>
      <c r="K80" s="73">
        <v>9</v>
      </c>
      <c r="L80" s="74">
        <v>5</v>
      </c>
      <c r="M80" s="75"/>
      <c r="N80" s="76">
        <v>2.4</v>
      </c>
      <c r="O80" s="75"/>
      <c r="P80" s="72"/>
      <c r="Q80" s="75"/>
      <c r="R80" s="75"/>
      <c r="S80" s="75"/>
      <c r="T80" s="72" t="s">
        <v>151</v>
      </c>
      <c r="U80" s="72"/>
      <c r="V80" s="77"/>
    </row>
    <row r="81" spans="1:22" ht="15.75" customHeight="1">
      <c r="A81" s="56"/>
      <c r="B81" s="71">
        <v>644</v>
      </c>
      <c r="C81" s="72" t="s">
        <v>440</v>
      </c>
      <c r="D81" s="73">
        <v>2</v>
      </c>
      <c r="E81" s="72" t="s">
        <v>441</v>
      </c>
      <c r="F81" s="73">
        <v>6</v>
      </c>
      <c r="G81" s="74">
        <v>6</v>
      </c>
      <c r="H81" s="75" t="s">
        <v>442</v>
      </c>
      <c r="I81" s="76">
        <v>-1.8</v>
      </c>
      <c r="J81" s="75">
        <v>127</v>
      </c>
      <c r="K81" s="73">
        <v>3</v>
      </c>
      <c r="L81" s="74">
        <v>3</v>
      </c>
      <c r="M81" s="75"/>
      <c r="N81" s="76">
        <v>0.7</v>
      </c>
      <c r="O81" s="75"/>
      <c r="P81" s="72"/>
      <c r="Q81" s="75"/>
      <c r="R81" s="75"/>
      <c r="S81" s="75"/>
      <c r="T81" s="72" t="s">
        <v>151</v>
      </c>
      <c r="U81" s="72"/>
      <c r="V81" s="77"/>
    </row>
    <row r="82" spans="1:22" ht="15.75" customHeight="1">
      <c r="A82" s="56"/>
      <c r="B82" s="71">
        <v>331</v>
      </c>
      <c r="C82" s="72" t="s">
        <v>443</v>
      </c>
      <c r="D82" s="73">
        <v>1</v>
      </c>
      <c r="E82" s="72" t="s">
        <v>444</v>
      </c>
      <c r="F82" s="73">
        <v>1</v>
      </c>
      <c r="G82" s="74">
        <v>3</v>
      </c>
      <c r="H82" s="75"/>
      <c r="I82" s="76"/>
      <c r="J82" s="75"/>
      <c r="K82" s="73">
        <v>3</v>
      </c>
      <c r="L82" s="74">
        <v>8</v>
      </c>
      <c r="M82" s="75"/>
      <c r="N82" s="76">
        <v>0.7</v>
      </c>
      <c r="O82" s="75"/>
      <c r="P82" s="72"/>
      <c r="Q82" s="75"/>
      <c r="R82" s="75"/>
      <c r="S82" s="75"/>
      <c r="T82" s="72" t="s">
        <v>445</v>
      </c>
      <c r="U82" s="72"/>
      <c r="V82" s="77"/>
    </row>
    <row r="83" spans="1:22" ht="15.75" customHeight="1">
      <c r="A83" s="56"/>
      <c r="B83" s="71">
        <v>68</v>
      </c>
      <c r="C83" s="72" t="s">
        <v>446</v>
      </c>
      <c r="D83" s="73">
        <v>1</v>
      </c>
      <c r="E83" s="72" t="s">
        <v>250</v>
      </c>
      <c r="F83" s="73">
        <v>1</v>
      </c>
      <c r="G83" s="74">
        <v>6</v>
      </c>
      <c r="H83" s="75"/>
      <c r="I83" s="76"/>
      <c r="J83" s="75"/>
      <c r="K83" s="73">
        <v>4</v>
      </c>
      <c r="L83" s="74">
        <v>3</v>
      </c>
      <c r="M83" s="75"/>
      <c r="N83" s="76">
        <v>1.9</v>
      </c>
      <c r="O83" s="75"/>
      <c r="P83" s="72"/>
      <c r="Q83" s="75"/>
      <c r="R83" s="75"/>
      <c r="S83" s="75"/>
      <c r="T83" s="72" t="s">
        <v>447</v>
      </c>
      <c r="U83" s="72"/>
      <c r="V83" s="77"/>
    </row>
    <row r="84" spans="1:22" ht="15.75" customHeight="1">
      <c r="A84" s="56"/>
      <c r="B84" s="71">
        <v>332</v>
      </c>
      <c r="C84" s="72" t="s">
        <v>448</v>
      </c>
      <c r="D84" s="73">
        <v>1</v>
      </c>
      <c r="E84" s="72" t="s">
        <v>444</v>
      </c>
      <c r="F84" s="73">
        <v>2</v>
      </c>
      <c r="G84" s="74">
        <v>2</v>
      </c>
      <c r="H84" s="75"/>
      <c r="I84" s="76"/>
      <c r="J84" s="75"/>
      <c r="K84" s="73">
        <v>4</v>
      </c>
      <c r="L84" s="74">
        <v>7</v>
      </c>
      <c r="M84" s="75"/>
      <c r="N84" s="76">
        <v>1.9</v>
      </c>
      <c r="O84" s="75"/>
      <c r="P84" s="72"/>
      <c r="Q84" s="75"/>
      <c r="R84" s="75"/>
      <c r="S84" s="75"/>
      <c r="T84" s="72" t="s">
        <v>445</v>
      </c>
      <c r="U84" s="72"/>
      <c r="V84" s="77"/>
    </row>
    <row r="85" spans="1:22" ht="15.75" customHeight="1">
      <c r="A85" s="56"/>
      <c r="B85" s="71">
        <v>578</v>
      </c>
      <c r="C85" s="72" t="s">
        <v>449</v>
      </c>
      <c r="D85" s="73">
        <v>1</v>
      </c>
      <c r="E85" s="72" t="s">
        <v>250</v>
      </c>
      <c r="F85" s="73">
        <v>3</v>
      </c>
      <c r="G85" s="74">
        <v>1</v>
      </c>
      <c r="H85" s="75"/>
      <c r="I85" s="76"/>
      <c r="J85" s="75"/>
      <c r="K85" s="73">
        <v>5</v>
      </c>
      <c r="L85" s="74">
        <v>6</v>
      </c>
      <c r="M85" s="75"/>
      <c r="N85" s="76">
        <v>2.3</v>
      </c>
      <c r="O85" s="75"/>
      <c r="P85" s="72"/>
      <c r="Q85" s="75"/>
      <c r="R85" s="75"/>
      <c r="S85" s="75"/>
      <c r="T85" s="72" t="s">
        <v>445</v>
      </c>
      <c r="U85" s="72"/>
      <c r="V85" s="77"/>
    </row>
    <row r="86" spans="1:22" ht="15.75" customHeight="1">
      <c r="A86" s="56"/>
      <c r="B86" s="71">
        <v>330</v>
      </c>
      <c r="C86" s="72" t="s">
        <v>450</v>
      </c>
      <c r="D86" s="73">
        <v>1</v>
      </c>
      <c r="E86" s="72" t="s">
        <v>444</v>
      </c>
      <c r="F86" s="73">
        <v>3</v>
      </c>
      <c r="G86" s="74">
        <v>3</v>
      </c>
      <c r="H86" s="75"/>
      <c r="I86" s="76"/>
      <c r="J86" s="75"/>
      <c r="K86" s="73">
        <v>5</v>
      </c>
      <c r="L86" s="74">
        <v>8</v>
      </c>
      <c r="M86" s="75"/>
      <c r="N86" s="76">
        <v>2.3</v>
      </c>
      <c r="O86" s="75"/>
      <c r="P86" s="72"/>
      <c r="Q86" s="75"/>
      <c r="R86" s="75"/>
      <c r="S86" s="75"/>
      <c r="T86" s="72" t="s">
        <v>445</v>
      </c>
      <c r="U86" s="72"/>
      <c r="V86" s="77"/>
    </row>
    <row r="87" spans="1:22" ht="15.75" customHeight="1">
      <c r="A87" s="56"/>
      <c r="B87" s="71">
        <v>328</v>
      </c>
      <c r="C87" s="72" t="s">
        <v>451</v>
      </c>
      <c r="D87" s="73">
        <v>1</v>
      </c>
      <c r="E87" s="72" t="s">
        <v>444</v>
      </c>
      <c r="F87" s="73">
        <v>3</v>
      </c>
      <c r="G87" s="74">
        <v>5</v>
      </c>
      <c r="H87" s="75"/>
      <c r="I87" s="76"/>
      <c r="J87" s="75"/>
      <c r="K87" s="73">
        <v>6</v>
      </c>
      <c r="L87" s="74">
        <v>2</v>
      </c>
      <c r="M87" s="75"/>
      <c r="N87" s="76">
        <v>3.2</v>
      </c>
      <c r="O87" s="75"/>
      <c r="P87" s="72"/>
      <c r="Q87" s="75"/>
      <c r="R87" s="75"/>
      <c r="S87" s="75"/>
      <c r="T87" s="72" t="s">
        <v>445</v>
      </c>
      <c r="U87" s="72"/>
      <c r="V87" s="77"/>
    </row>
    <row r="88" spans="1:22" ht="15.75" customHeight="1">
      <c r="A88" s="56"/>
      <c r="B88" s="71">
        <v>588</v>
      </c>
      <c r="C88" s="72" t="s">
        <v>452</v>
      </c>
      <c r="D88" s="73">
        <v>2</v>
      </c>
      <c r="E88" s="72" t="s">
        <v>217</v>
      </c>
      <c r="F88" s="73">
        <v>3</v>
      </c>
      <c r="G88" s="74">
        <v>8</v>
      </c>
      <c r="H88" s="75"/>
      <c r="I88" s="76"/>
      <c r="J88" s="75"/>
      <c r="K88" s="73">
        <v>6</v>
      </c>
      <c r="L88" s="74">
        <v>5</v>
      </c>
      <c r="M88" s="75"/>
      <c r="N88" s="76">
        <v>3.2</v>
      </c>
      <c r="O88" s="75"/>
      <c r="P88" s="72"/>
      <c r="Q88" s="75"/>
      <c r="R88" s="75"/>
      <c r="S88" s="75"/>
      <c r="T88" s="72" t="s">
        <v>445</v>
      </c>
      <c r="U88" s="72"/>
      <c r="V88" s="77"/>
    </row>
    <row r="89" spans="1:22" ht="15.75" customHeight="1">
      <c r="A89" s="56"/>
      <c r="B89" s="71">
        <v>329</v>
      </c>
      <c r="C89" s="72" t="s">
        <v>453</v>
      </c>
      <c r="D89" s="73">
        <v>2</v>
      </c>
      <c r="E89" s="72" t="s">
        <v>444</v>
      </c>
      <c r="F89" s="73">
        <v>6</v>
      </c>
      <c r="G89" s="74">
        <v>1</v>
      </c>
      <c r="H89" s="75"/>
      <c r="I89" s="76"/>
      <c r="J89" s="75"/>
      <c r="K89" s="73">
        <v>2</v>
      </c>
      <c r="L89" s="74">
        <v>6</v>
      </c>
      <c r="M89" s="75"/>
      <c r="N89" s="76">
        <v>0.7</v>
      </c>
      <c r="O89" s="75"/>
      <c r="P89" s="72"/>
      <c r="Q89" s="75"/>
      <c r="R89" s="75"/>
      <c r="S89" s="75"/>
      <c r="T89" s="72" t="s">
        <v>445</v>
      </c>
      <c r="U89" s="72"/>
      <c r="V89" s="77"/>
    </row>
    <row r="90" spans="1:22" ht="15.75" customHeight="1">
      <c r="A90" s="56"/>
      <c r="B90" s="71">
        <v>25</v>
      </c>
      <c r="C90" s="72" t="s">
        <v>454</v>
      </c>
      <c r="D90" s="73">
        <v>2</v>
      </c>
      <c r="E90" s="72" t="s">
        <v>455</v>
      </c>
      <c r="F90" s="73">
        <v>6</v>
      </c>
      <c r="G90" s="74">
        <v>2</v>
      </c>
      <c r="H90" s="75"/>
      <c r="I90" s="76"/>
      <c r="J90" s="75"/>
      <c r="K90" s="73">
        <v>2</v>
      </c>
      <c r="L90" s="74">
        <v>7</v>
      </c>
      <c r="M90" s="75"/>
      <c r="N90" s="76">
        <v>0.7</v>
      </c>
      <c r="O90" s="75"/>
      <c r="P90" s="72"/>
      <c r="Q90" s="75"/>
      <c r="R90" s="75"/>
      <c r="S90" s="75"/>
      <c r="T90" s="72" t="s">
        <v>445</v>
      </c>
      <c r="U90" s="72"/>
      <c r="V90" s="77"/>
    </row>
    <row r="91" spans="1:22" ht="15.75" customHeight="1">
      <c r="A91" s="56"/>
      <c r="B91" s="71">
        <v>717</v>
      </c>
      <c r="C91" s="72" t="s">
        <v>456</v>
      </c>
      <c r="D91" s="73">
        <v>2</v>
      </c>
      <c r="E91" s="72" t="s">
        <v>306</v>
      </c>
      <c r="F91" s="73">
        <v>6</v>
      </c>
      <c r="G91" s="74">
        <v>5</v>
      </c>
      <c r="H91" s="75"/>
      <c r="I91" s="76"/>
      <c r="J91" s="75"/>
      <c r="K91" s="73">
        <v>3</v>
      </c>
      <c r="L91" s="74">
        <v>2</v>
      </c>
      <c r="M91" s="75"/>
      <c r="N91" s="76">
        <v>0.7</v>
      </c>
      <c r="O91" s="75"/>
      <c r="P91" s="72"/>
      <c r="Q91" s="75"/>
      <c r="R91" s="75"/>
      <c r="S91" s="75"/>
      <c r="T91" s="72" t="s">
        <v>445</v>
      </c>
      <c r="U91" s="72"/>
      <c r="V91" s="77"/>
    </row>
    <row r="92" spans="1:22" ht="15.75" customHeight="1">
      <c r="A92" s="56"/>
      <c r="B92" s="71">
        <v>629</v>
      </c>
      <c r="C92" s="72" t="s">
        <v>457</v>
      </c>
      <c r="D92" s="73">
        <v>3</v>
      </c>
      <c r="E92" s="72" t="s">
        <v>441</v>
      </c>
      <c r="F92" s="73">
        <v>7</v>
      </c>
      <c r="G92" s="74">
        <v>4</v>
      </c>
      <c r="H92" s="75"/>
      <c r="I92" s="76"/>
      <c r="J92" s="75"/>
      <c r="K92" s="73">
        <v>10</v>
      </c>
      <c r="L92" s="74">
        <v>7</v>
      </c>
      <c r="M92" s="75"/>
      <c r="N92" s="76">
        <v>4.2</v>
      </c>
      <c r="O92" s="75"/>
      <c r="P92" s="72"/>
      <c r="Q92" s="75"/>
      <c r="R92" s="75"/>
      <c r="S92" s="75"/>
      <c r="T92" s="72" t="s">
        <v>445</v>
      </c>
      <c r="U92" s="72"/>
      <c r="V92" s="77"/>
    </row>
    <row r="93" spans="1:22" ht="15.75" customHeight="1">
      <c r="A93" s="56"/>
      <c r="B93" s="71">
        <v>195</v>
      </c>
      <c r="C93" s="72" t="s">
        <v>458</v>
      </c>
      <c r="D93" s="73"/>
      <c r="E93" s="72" t="s">
        <v>459</v>
      </c>
      <c r="F93" s="73">
        <v>7</v>
      </c>
      <c r="G93" s="74">
        <v>8</v>
      </c>
      <c r="H93" s="75"/>
      <c r="I93" s="76"/>
      <c r="J93" s="75"/>
      <c r="K93" s="73">
        <v>11</v>
      </c>
      <c r="L93" s="74">
        <v>4</v>
      </c>
      <c r="M93" s="75"/>
      <c r="N93" s="76">
        <v>2.4</v>
      </c>
      <c r="O93" s="75"/>
      <c r="P93" s="72"/>
      <c r="Q93" s="75"/>
      <c r="R93" s="75"/>
      <c r="S93" s="75"/>
      <c r="T93" s="72" t="s">
        <v>445</v>
      </c>
      <c r="U93" s="72"/>
      <c r="V93" s="77"/>
    </row>
    <row r="94" spans="1:22" ht="15.75" customHeight="1">
      <c r="A94" s="56"/>
      <c r="B94" s="71">
        <v>367</v>
      </c>
      <c r="C94" s="72" t="s">
        <v>460</v>
      </c>
      <c r="D94" s="73">
        <v>3</v>
      </c>
      <c r="E94" s="72" t="s">
        <v>163</v>
      </c>
      <c r="F94" s="73">
        <v>8</v>
      </c>
      <c r="G94" s="74">
        <v>2</v>
      </c>
      <c r="H94" s="75"/>
      <c r="I94" s="76"/>
      <c r="J94" s="75"/>
      <c r="K94" s="73">
        <v>11</v>
      </c>
      <c r="L94" s="74">
        <v>6</v>
      </c>
      <c r="M94" s="75"/>
      <c r="N94" s="76">
        <v>2.4</v>
      </c>
      <c r="O94" s="75"/>
      <c r="P94" s="72"/>
      <c r="Q94" s="75"/>
      <c r="R94" s="75"/>
      <c r="S94" s="75"/>
      <c r="T94" s="72" t="s">
        <v>445</v>
      </c>
      <c r="U94" s="72"/>
      <c r="V94" s="77"/>
    </row>
    <row r="95" spans="1:22" ht="15.75" customHeight="1">
      <c r="A95" s="56"/>
      <c r="B95" s="71">
        <v>4</v>
      </c>
      <c r="C95" s="72" t="s">
        <v>461</v>
      </c>
      <c r="D95" s="73"/>
      <c r="E95" s="72" t="s">
        <v>462</v>
      </c>
      <c r="F95" s="73">
        <v>8</v>
      </c>
      <c r="G95" s="74">
        <v>3</v>
      </c>
      <c r="H95" s="75"/>
      <c r="I95" s="76"/>
      <c r="J95" s="75"/>
      <c r="K95" s="73">
        <v>11</v>
      </c>
      <c r="L95" s="74">
        <v>7</v>
      </c>
      <c r="M95" s="75"/>
      <c r="N95" s="76">
        <v>2.4</v>
      </c>
      <c r="O95" s="75"/>
      <c r="P95" s="72"/>
      <c r="Q95" s="75"/>
      <c r="R95" s="75"/>
      <c r="S95" s="75"/>
      <c r="T95" s="72" t="s">
        <v>445</v>
      </c>
      <c r="U95" s="72"/>
      <c r="V95" s="77"/>
    </row>
    <row r="96" spans="1:22" ht="15.75" customHeight="1">
      <c r="A96" s="56"/>
      <c r="B96" s="71">
        <v>112</v>
      </c>
      <c r="C96" s="72" t="s">
        <v>463</v>
      </c>
      <c r="D96" s="73"/>
      <c r="E96" s="72" t="s">
        <v>464</v>
      </c>
      <c r="F96" s="73">
        <v>9</v>
      </c>
      <c r="G96" s="74">
        <v>1</v>
      </c>
      <c r="H96" s="75"/>
      <c r="I96" s="76"/>
      <c r="J96" s="75"/>
      <c r="K96" s="73">
        <v>12</v>
      </c>
      <c r="L96" s="74">
        <v>6</v>
      </c>
      <c r="M96" s="75"/>
      <c r="N96" s="76">
        <v>2.7</v>
      </c>
      <c r="O96" s="75"/>
      <c r="P96" s="72"/>
      <c r="Q96" s="75"/>
      <c r="R96" s="75"/>
      <c r="S96" s="75"/>
      <c r="T96" s="72" t="s">
        <v>445</v>
      </c>
      <c r="U96" s="72"/>
      <c r="V96" s="77"/>
    </row>
    <row r="97" spans="1:22" ht="15.75" customHeight="1">
      <c r="A97" s="56"/>
      <c r="B97" s="71">
        <v>2026</v>
      </c>
      <c r="C97" s="72" t="s">
        <v>465</v>
      </c>
      <c r="D97" s="73">
        <v>3</v>
      </c>
      <c r="E97" s="72" t="s">
        <v>168</v>
      </c>
      <c r="F97" s="73">
        <v>9</v>
      </c>
      <c r="G97" s="74">
        <v>2</v>
      </c>
      <c r="H97" s="75"/>
      <c r="I97" s="76"/>
      <c r="J97" s="75"/>
      <c r="K97" s="73">
        <v>12</v>
      </c>
      <c r="L97" s="74">
        <v>7</v>
      </c>
      <c r="M97" s="75"/>
      <c r="N97" s="76">
        <v>2.7</v>
      </c>
      <c r="O97" s="75"/>
      <c r="P97" s="72"/>
      <c r="Q97" s="75"/>
      <c r="R97" s="75"/>
      <c r="S97" s="75"/>
      <c r="T97" s="72" t="s">
        <v>445</v>
      </c>
      <c r="U97" s="72"/>
      <c r="V97" s="77"/>
    </row>
    <row r="98" spans="1:22" ht="15.75" customHeight="1">
      <c r="A98" s="56"/>
      <c r="B98" s="71">
        <v>2025</v>
      </c>
      <c r="C98" s="72" t="s">
        <v>466</v>
      </c>
      <c r="D98" s="73">
        <v>3</v>
      </c>
      <c r="E98" s="72" t="s">
        <v>168</v>
      </c>
      <c r="F98" s="73">
        <v>10</v>
      </c>
      <c r="G98" s="74">
        <v>1</v>
      </c>
      <c r="H98" s="75"/>
      <c r="I98" s="76"/>
      <c r="J98" s="75"/>
      <c r="K98" s="73">
        <v>7</v>
      </c>
      <c r="L98" s="74">
        <v>6</v>
      </c>
      <c r="M98" s="75"/>
      <c r="N98" s="76">
        <v>1.2</v>
      </c>
      <c r="O98" s="75"/>
      <c r="P98" s="72"/>
      <c r="Q98" s="75"/>
      <c r="R98" s="75"/>
      <c r="S98" s="75"/>
      <c r="T98" s="72" t="s">
        <v>445</v>
      </c>
      <c r="U98" s="72"/>
      <c r="V98" s="77"/>
    </row>
    <row r="99" spans="1:22" ht="15.75" customHeight="1">
      <c r="A99" s="56"/>
      <c r="B99" s="71">
        <v>2117</v>
      </c>
      <c r="C99" s="72" t="s">
        <v>467</v>
      </c>
      <c r="D99" s="73">
        <v>1</v>
      </c>
      <c r="E99" s="72" t="s">
        <v>168</v>
      </c>
      <c r="F99" s="73">
        <v>12</v>
      </c>
      <c r="G99" s="74">
        <v>3</v>
      </c>
      <c r="H99" s="75"/>
      <c r="I99" s="76"/>
      <c r="J99" s="75"/>
      <c r="K99" s="73">
        <v>9</v>
      </c>
      <c r="L99" s="74">
        <v>6</v>
      </c>
      <c r="M99" s="75"/>
      <c r="N99" s="76">
        <v>2.4</v>
      </c>
      <c r="O99" s="75"/>
      <c r="P99" s="72"/>
      <c r="Q99" s="75"/>
      <c r="R99" s="75"/>
      <c r="S99" s="75"/>
      <c r="T99" s="72" t="s">
        <v>445</v>
      </c>
      <c r="U99" s="72"/>
      <c r="V99" s="77"/>
    </row>
    <row r="100" spans="1:22" ht="15.75" customHeight="1">
      <c r="A100" s="56"/>
      <c r="B100" s="71"/>
      <c r="C100" s="72"/>
      <c r="D100" s="73"/>
      <c r="E100" s="72"/>
      <c r="F100" s="73"/>
      <c r="G100" s="74"/>
      <c r="H100" s="75"/>
      <c r="I100" s="76"/>
      <c r="J100" s="75"/>
      <c r="K100" s="73"/>
      <c r="L100" s="74"/>
      <c r="M100" s="75"/>
      <c r="N100" s="76"/>
      <c r="O100" s="75"/>
      <c r="P100" s="72"/>
      <c r="Q100" s="75"/>
      <c r="R100" s="75"/>
      <c r="S100" s="75"/>
      <c r="T100" s="72">
        <f>IF(H100="","",J100+O100+S100)</f>
      </c>
      <c r="U100" s="72">
        <f>IF(T100="","",RANK(T100,$T$6:$T$99))</f>
      </c>
      <c r="V100" s="77"/>
    </row>
    <row r="101" spans="1:22" ht="14.25" customHeight="1">
      <c r="A101" s="56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6"/>
    </row>
  </sheetData>
  <sheetProtection/>
  <printOptions/>
  <pageMargins left="0.314961" right="0.314961" top="0.590157" bottom="0.59015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defaultGridColor="0" zoomScale="102" zoomScaleNormal="102" zoomScalePageLayoutView="0" colorId="22" workbookViewId="0" topLeftCell="A1">
      <selection activeCell="L46" sqref="L46"/>
    </sheetView>
  </sheetViews>
  <sheetFormatPr defaultColWidth="15.83203125" defaultRowHeight="12.75" customHeight="1"/>
  <cols>
    <col min="1" max="1" width="2.83203125" style="3" customWidth="1"/>
    <col min="2" max="2" width="7.16015625" style="3" customWidth="1"/>
    <col min="3" max="3" width="19.16015625" style="3" customWidth="1"/>
    <col min="4" max="4" width="5.83203125" style="26" customWidth="1"/>
    <col min="5" max="5" width="22.66015625" style="3" customWidth="1"/>
    <col min="6" max="6" width="3.83203125" style="26" customWidth="1"/>
    <col min="7" max="7" width="4.83203125" style="26" customWidth="1"/>
    <col min="8" max="8" width="11.66015625" style="3" customWidth="1"/>
    <col min="9" max="9" width="7.33203125" style="3" customWidth="1"/>
    <col min="10" max="10" width="3.83203125" style="3" customWidth="1"/>
    <col min="11" max="11" width="4.83203125" style="3" customWidth="1"/>
    <col min="12" max="12" width="11.16015625" style="3" customWidth="1"/>
    <col min="13" max="13" width="5.83203125" style="3" customWidth="1"/>
    <col min="14" max="14" width="9.83203125" style="3" customWidth="1"/>
    <col min="15" max="15" width="5.83203125" style="3" customWidth="1"/>
    <col min="16" max="16" width="4.16015625" style="3" customWidth="1"/>
    <col min="17" max="16384" width="15.83203125" style="3" customWidth="1"/>
  </cols>
  <sheetData>
    <row r="1" spans="1:16" ht="21" customHeight="1">
      <c r="A1" s="30"/>
      <c r="B1" s="31" t="s">
        <v>468</v>
      </c>
      <c r="C1" s="33"/>
      <c r="D1" s="32"/>
      <c r="E1" s="33"/>
      <c r="F1" s="32"/>
      <c r="G1" s="32"/>
      <c r="H1" s="33"/>
      <c r="I1" s="33"/>
      <c r="J1" s="32"/>
      <c r="K1" s="32"/>
      <c r="L1" s="50"/>
      <c r="M1" s="30"/>
      <c r="N1" s="30"/>
      <c r="O1" s="30"/>
      <c r="P1" s="30"/>
    </row>
    <row r="2" spans="1:16" ht="12">
      <c r="A2" s="30"/>
      <c r="B2" s="33"/>
      <c r="C2" s="33"/>
      <c r="D2" s="32"/>
      <c r="E2" s="33"/>
      <c r="F2" s="32"/>
      <c r="G2" s="32"/>
      <c r="H2" s="33"/>
      <c r="I2" s="33"/>
      <c r="J2" s="32"/>
      <c r="K2" s="32"/>
      <c r="L2" s="30"/>
      <c r="M2" s="30"/>
      <c r="N2" s="30"/>
      <c r="O2" s="36" t="s">
        <v>469</v>
      </c>
      <c r="P2" s="30"/>
    </row>
    <row r="3" spans="1:16" ht="12">
      <c r="A3" s="30"/>
      <c r="B3" s="37"/>
      <c r="C3" s="38"/>
      <c r="D3" s="38"/>
      <c r="E3" s="38"/>
      <c r="F3" s="39"/>
      <c r="G3" s="33"/>
      <c r="H3" s="32" t="s">
        <v>470</v>
      </c>
      <c r="I3" s="32"/>
      <c r="J3" s="38"/>
      <c r="K3" s="32"/>
      <c r="L3" s="32" t="s">
        <v>471</v>
      </c>
      <c r="M3" s="32"/>
      <c r="N3" s="38"/>
      <c r="O3" s="38"/>
      <c r="P3" s="41"/>
    </row>
    <row r="4" spans="1:16" ht="12" customHeight="1">
      <c r="A4" s="30"/>
      <c r="B4" s="41" t="s">
        <v>37</v>
      </c>
      <c r="C4" s="42" t="s">
        <v>38</v>
      </c>
      <c r="D4" s="42" t="s">
        <v>39</v>
      </c>
      <c r="E4" s="42" t="s">
        <v>40</v>
      </c>
      <c r="F4" s="42"/>
      <c r="H4" s="26"/>
      <c r="I4" s="26"/>
      <c r="J4" s="42"/>
      <c r="K4" s="26"/>
      <c r="L4" s="26"/>
      <c r="M4" s="26"/>
      <c r="N4" s="42"/>
      <c r="O4" s="42"/>
      <c r="P4" s="41"/>
    </row>
    <row r="5" spans="1:16" ht="12" customHeight="1">
      <c r="A5" s="30"/>
      <c r="B5" s="41"/>
      <c r="C5" s="42"/>
      <c r="D5" s="42"/>
      <c r="E5" s="42"/>
      <c r="F5" s="42" t="s">
        <v>42</v>
      </c>
      <c r="G5" s="26" t="s">
        <v>43</v>
      </c>
      <c r="H5" s="26" t="s">
        <v>44</v>
      </c>
      <c r="I5" s="26" t="s">
        <v>46</v>
      </c>
      <c r="J5" s="42" t="s">
        <v>42</v>
      </c>
      <c r="K5" s="26" t="s">
        <v>43</v>
      </c>
      <c r="L5" s="26" t="s">
        <v>44</v>
      </c>
      <c r="M5" s="26" t="s">
        <v>46</v>
      </c>
      <c r="N5" s="42" t="s">
        <v>472</v>
      </c>
      <c r="O5" s="42" t="s">
        <v>47</v>
      </c>
      <c r="P5" s="41"/>
    </row>
    <row r="6" spans="1:16" ht="13.5" customHeight="1">
      <c r="A6" s="30">
        <v>1</v>
      </c>
      <c r="B6" s="44">
        <v>427</v>
      </c>
      <c r="C6" s="46" t="s">
        <v>473</v>
      </c>
      <c r="D6" s="45">
        <v>2</v>
      </c>
      <c r="E6" s="46" t="s">
        <v>474</v>
      </c>
      <c r="F6" s="45">
        <v>6</v>
      </c>
      <c r="G6" s="47">
        <v>5</v>
      </c>
      <c r="H6" s="48" t="s">
        <v>475</v>
      </c>
      <c r="I6" s="48">
        <v>697</v>
      </c>
      <c r="J6" s="45">
        <v>3</v>
      </c>
      <c r="K6" s="47">
        <v>17</v>
      </c>
      <c r="L6" s="48" t="s">
        <v>476</v>
      </c>
      <c r="M6" s="48">
        <v>644</v>
      </c>
      <c r="N6" s="46">
        <f aca="true" t="shared" si="0" ref="N6:N37">IF(H6="","",I6+M6)</f>
        <v>1341</v>
      </c>
      <c r="O6" s="46">
        <f aca="true" t="shared" si="1" ref="O6:O37">IF(N6="","",RANK(N6,$N$6:$N$66))</f>
        <v>1</v>
      </c>
      <c r="P6" s="50"/>
    </row>
    <row r="7" spans="1:16" ht="13.5" customHeight="1">
      <c r="A7" s="30">
        <v>2</v>
      </c>
      <c r="B7" s="44">
        <v>258</v>
      </c>
      <c r="C7" s="46" t="s">
        <v>477</v>
      </c>
      <c r="D7" s="45">
        <v>2</v>
      </c>
      <c r="E7" s="46" t="s">
        <v>478</v>
      </c>
      <c r="F7" s="45">
        <v>8</v>
      </c>
      <c r="G7" s="47">
        <v>5</v>
      </c>
      <c r="H7" s="48" t="s">
        <v>479</v>
      </c>
      <c r="I7" s="48">
        <v>713</v>
      </c>
      <c r="J7" s="45">
        <v>3</v>
      </c>
      <c r="K7" s="47">
        <v>10</v>
      </c>
      <c r="L7" s="48" t="s">
        <v>480</v>
      </c>
      <c r="M7" s="48">
        <v>558</v>
      </c>
      <c r="N7" s="46">
        <f t="shared" si="0"/>
        <v>1271</v>
      </c>
      <c r="O7" s="46">
        <f t="shared" si="1"/>
        <v>2</v>
      </c>
      <c r="P7" s="50"/>
    </row>
    <row r="8" spans="1:16" ht="13.5" customHeight="1">
      <c r="A8" s="30">
        <v>3</v>
      </c>
      <c r="B8" s="44">
        <v>2034</v>
      </c>
      <c r="C8" s="46" t="s">
        <v>481</v>
      </c>
      <c r="D8" s="45">
        <v>2</v>
      </c>
      <c r="E8" s="46" t="s">
        <v>168</v>
      </c>
      <c r="F8" s="45">
        <v>8</v>
      </c>
      <c r="G8" s="47">
        <v>4</v>
      </c>
      <c r="H8" s="48" t="s">
        <v>482</v>
      </c>
      <c r="I8" s="48">
        <v>663</v>
      </c>
      <c r="J8" s="45">
        <v>3</v>
      </c>
      <c r="K8" s="47">
        <v>9</v>
      </c>
      <c r="L8" s="48" t="s">
        <v>483</v>
      </c>
      <c r="M8" s="48">
        <v>589</v>
      </c>
      <c r="N8" s="46">
        <f t="shared" si="0"/>
        <v>1252</v>
      </c>
      <c r="O8" s="46">
        <f t="shared" si="1"/>
        <v>3</v>
      </c>
      <c r="P8" s="50"/>
    </row>
    <row r="9" spans="1:16" ht="13.5" customHeight="1">
      <c r="A9" s="30">
        <v>4</v>
      </c>
      <c r="B9" s="44">
        <v>26</v>
      </c>
      <c r="C9" s="46" t="s">
        <v>484</v>
      </c>
      <c r="D9" s="45">
        <v>2</v>
      </c>
      <c r="E9" s="46" t="s">
        <v>455</v>
      </c>
      <c r="F9" s="45">
        <v>6</v>
      </c>
      <c r="G9" s="47">
        <v>4</v>
      </c>
      <c r="H9" s="48" t="s">
        <v>485</v>
      </c>
      <c r="I9" s="48">
        <v>583</v>
      </c>
      <c r="J9" s="45">
        <v>3</v>
      </c>
      <c r="K9" s="47">
        <v>16</v>
      </c>
      <c r="L9" s="48" t="s">
        <v>486</v>
      </c>
      <c r="M9" s="48">
        <v>583</v>
      </c>
      <c r="N9" s="46">
        <f t="shared" si="0"/>
        <v>1166</v>
      </c>
      <c r="O9" s="46">
        <f t="shared" si="1"/>
        <v>4</v>
      </c>
      <c r="P9" s="50"/>
    </row>
    <row r="10" spans="1:16" ht="13.5" customHeight="1">
      <c r="A10" s="30">
        <v>5</v>
      </c>
      <c r="B10" s="44">
        <v>241</v>
      </c>
      <c r="C10" s="46" t="s">
        <v>487</v>
      </c>
      <c r="D10" s="45">
        <v>3</v>
      </c>
      <c r="E10" s="46" t="s">
        <v>290</v>
      </c>
      <c r="F10" s="45">
        <v>7</v>
      </c>
      <c r="G10" s="47">
        <v>7</v>
      </c>
      <c r="H10" s="48" t="s">
        <v>488</v>
      </c>
      <c r="I10" s="48">
        <v>636</v>
      </c>
      <c r="J10" s="45">
        <v>3</v>
      </c>
      <c r="K10" s="47">
        <v>5</v>
      </c>
      <c r="L10" s="48" t="s">
        <v>489</v>
      </c>
      <c r="M10" s="48">
        <v>528</v>
      </c>
      <c r="N10" s="46">
        <f t="shared" si="0"/>
        <v>1164</v>
      </c>
      <c r="O10" s="46">
        <f t="shared" si="1"/>
        <v>5</v>
      </c>
      <c r="P10" s="50"/>
    </row>
    <row r="11" spans="1:16" ht="13.5" customHeight="1">
      <c r="A11" s="30">
        <v>6</v>
      </c>
      <c r="B11" s="44">
        <v>816</v>
      </c>
      <c r="C11" s="46" t="s">
        <v>490</v>
      </c>
      <c r="D11" s="45">
        <v>1</v>
      </c>
      <c r="E11" s="46" t="s">
        <v>181</v>
      </c>
      <c r="F11" s="45">
        <v>5</v>
      </c>
      <c r="G11" s="47">
        <v>6</v>
      </c>
      <c r="H11" s="48" t="s">
        <v>491</v>
      </c>
      <c r="I11" s="48">
        <v>562</v>
      </c>
      <c r="J11" s="45">
        <v>2</v>
      </c>
      <c r="K11" s="47">
        <v>11</v>
      </c>
      <c r="L11" s="48" t="s">
        <v>492</v>
      </c>
      <c r="M11" s="48">
        <v>598</v>
      </c>
      <c r="N11" s="46">
        <f t="shared" si="0"/>
        <v>1160</v>
      </c>
      <c r="O11" s="46">
        <f t="shared" si="1"/>
        <v>6</v>
      </c>
      <c r="P11" s="50"/>
    </row>
    <row r="12" spans="1:16" ht="13.5" customHeight="1">
      <c r="A12" s="30">
        <v>7</v>
      </c>
      <c r="B12" s="44">
        <v>426</v>
      </c>
      <c r="C12" s="46" t="s">
        <v>493</v>
      </c>
      <c r="D12" s="45">
        <v>2</v>
      </c>
      <c r="E12" s="46" t="s">
        <v>474</v>
      </c>
      <c r="F12" s="45">
        <v>7</v>
      </c>
      <c r="G12" s="47">
        <v>6</v>
      </c>
      <c r="H12" s="48" t="s">
        <v>494</v>
      </c>
      <c r="I12" s="48">
        <v>632</v>
      </c>
      <c r="J12" s="45">
        <v>3</v>
      </c>
      <c r="K12" s="47">
        <v>4</v>
      </c>
      <c r="L12" s="48" t="s">
        <v>495</v>
      </c>
      <c r="M12" s="48">
        <v>463</v>
      </c>
      <c r="N12" s="46">
        <f t="shared" si="0"/>
        <v>1095</v>
      </c>
      <c r="O12" s="46">
        <f t="shared" si="1"/>
        <v>7</v>
      </c>
      <c r="P12" s="50"/>
    </row>
    <row r="13" spans="1:16" ht="13.5" customHeight="1">
      <c r="A13" s="30">
        <v>8</v>
      </c>
      <c r="B13" s="44">
        <v>530</v>
      </c>
      <c r="C13" s="46" t="s">
        <v>496</v>
      </c>
      <c r="D13" s="45">
        <v>3</v>
      </c>
      <c r="E13" s="46" t="s">
        <v>149</v>
      </c>
      <c r="F13" s="45">
        <v>4</v>
      </c>
      <c r="G13" s="47">
        <v>4</v>
      </c>
      <c r="H13" s="48" t="s">
        <v>497</v>
      </c>
      <c r="I13" s="48">
        <v>536</v>
      </c>
      <c r="J13" s="45">
        <v>2</v>
      </c>
      <c r="K13" s="47">
        <v>1</v>
      </c>
      <c r="L13" s="48" t="s">
        <v>498</v>
      </c>
      <c r="M13" s="48">
        <v>545</v>
      </c>
      <c r="N13" s="46">
        <f t="shared" si="0"/>
        <v>1081</v>
      </c>
      <c r="O13" s="46">
        <f t="shared" si="1"/>
        <v>8</v>
      </c>
      <c r="P13" s="50"/>
    </row>
    <row r="14" spans="1:16" ht="13.5" customHeight="1">
      <c r="A14" s="30"/>
      <c r="B14" s="44">
        <v>72</v>
      </c>
      <c r="C14" s="46" t="s">
        <v>499</v>
      </c>
      <c r="D14" s="45">
        <v>1</v>
      </c>
      <c r="E14" s="46" t="s">
        <v>250</v>
      </c>
      <c r="F14" s="45">
        <v>5</v>
      </c>
      <c r="G14" s="47">
        <v>1</v>
      </c>
      <c r="H14" s="48" t="s">
        <v>500</v>
      </c>
      <c r="I14" s="48">
        <v>483</v>
      </c>
      <c r="J14" s="45">
        <v>2</v>
      </c>
      <c r="K14" s="47">
        <v>6</v>
      </c>
      <c r="L14" s="48" t="s">
        <v>501</v>
      </c>
      <c r="M14" s="48">
        <v>554</v>
      </c>
      <c r="N14" s="46">
        <f t="shared" si="0"/>
        <v>1037</v>
      </c>
      <c r="O14" s="46">
        <f t="shared" si="1"/>
        <v>9</v>
      </c>
      <c r="P14" s="50"/>
    </row>
    <row r="15" spans="1:16" ht="13.5" customHeight="1">
      <c r="A15" s="30"/>
      <c r="B15" s="44">
        <v>2108</v>
      </c>
      <c r="C15" s="46" t="s">
        <v>502</v>
      </c>
      <c r="D15" s="45">
        <v>1</v>
      </c>
      <c r="E15" s="46" t="s">
        <v>168</v>
      </c>
      <c r="F15" s="45">
        <v>8</v>
      </c>
      <c r="G15" s="47">
        <v>2</v>
      </c>
      <c r="H15" s="48" t="s">
        <v>503</v>
      </c>
      <c r="I15" s="48">
        <v>511</v>
      </c>
      <c r="J15" s="45">
        <v>3</v>
      </c>
      <c r="K15" s="47">
        <v>7</v>
      </c>
      <c r="L15" s="48" t="s">
        <v>504</v>
      </c>
      <c r="M15" s="48">
        <v>520</v>
      </c>
      <c r="N15" s="46">
        <f t="shared" si="0"/>
        <v>1031</v>
      </c>
      <c r="O15" s="46">
        <f t="shared" si="1"/>
        <v>10</v>
      </c>
      <c r="P15" s="50"/>
    </row>
    <row r="16" spans="1:16" ht="13.5" customHeight="1">
      <c r="A16" s="30"/>
      <c r="B16" s="44">
        <v>804</v>
      </c>
      <c r="C16" s="46" t="s">
        <v>505</v>
      </c>
      <c r="D16" s="45">
        <v>2</v>
      </c>
      <c r="E16" s="46" t="s">
        <v>181</v>
      </c>
      <c r="F16" s="45">
        <v>6</v>
      </c>
      <c r="G16" s="47">
        <v>2</v>
      </c>
      <c r="H16" s="48" t="s">
        <v>506</v>
      </c>
      <c r="I16" s="48">
        <v>541</v>
      </c>
      <c r="J16" s="45">
        <v>3</v>
      </c>
      <c r="K16" s="47">
        <v>14</v>
      </c>
      <c r="L16" s="48" t="s">
        <v>507</v>
      </c>
      <c r="M16" s="48">
        <v>484</v>
      </c>
      <c r="N16" s="46">
        <f t="shared" si="0"/>
        <v>1025</v>
      </c>
      <c r="O16" s="46">
        <f t="shared" si="1"/>
        <v>11</v>
      </c>
      <c r="P16" s="50"/>
    </row>
    <row r="17" spans="1:16" ht="13.5" customHeight="1">
      <c r="A17" s="30"/>
      <c r="B17" s="44">
        <v>238</v>
      </c>
      <c r="C17" s="46" t="s">
        <v>508</v>
      </c>
      <c r="D17" s="45">
        <v>2</v>
      </c>
      <c r="E17" s="46" t="s">
        <v>290</v>
      </c>
      <c r="F17" s="45">
        <v>7</v>
      </c>
      <c r="G17" s="47">
        <v>3</v>
      </c>
      <c r="H17" s="48" t="s">
        <v>509</v>
      </c>
      <c r="I17" s="48">
        <v>488</v>
      </c>
      <c r="J17" s="45">
        <v>3</v>
      </c>
      <c r="K17" s="47">
        <v>1</v>
      </c>
      <c r="L17" s="48" t="s">
        <v>510</v>
      </c>
      <c r="M17" s="48">
        <v>522</v>
      </c>
      <c r="N17" s="46">
        <f t="shared" si="0"/>
        <v>1010</v>
      </c>
      <c r="O17" s="46">
        <f t="shared" si="1"/>
        <v>12</v>
      </c>
      <c r="P17" s="50"/>
    </row>
    <row r="18" spans="1:16" ht="13.5" customHeight="1">
      <c r="A18" s="30"/>
      <c r="B18" s="44">
        <v>2713</v>
      </c>
      <c r="C18" s="46" t="s">
        <v>511</v>
      </c>
      <c r="D18" s="45">
        <v>2</v>
      </c>
      <c r="E18" s="46" t="s">
        <v>53</v>
      </c>
      <c r="F18" s="45">
        <v>3</v>
      </c>
      <c r="G18" s="47">
        <v>4</v>
      </c>
      <c r="H18" s="48" t="s">
        <v>512</v>
      </c>
      <c r="I18" s="48">
        <v>493</v>
      </c>
      <c r="J18" s="45">
        <v>1</v>
      </c>
      <c r="K18" s="47">
        <v>13</v>
      </c>
      <c r="L18" s="48" t="s">
        <v>513</v>
      </c>
      <c r="M18" s="48">
        <v>497</v>
      </c>
      <c r="N18" s="46">
        <f t="shared" si="0"/>
        <v>990</v>
      </c>
      <c r="O18" s="46">
        <f t="shared" si="1"/>
        <v>13</v>
      </c>
      <c r="P18" s="50"/>
    </row>
    <row r="19" spans="1:16" ht="13.5" customHeight="1">
      <c r="A19" s="30"/>
      <c r="B19" s="44">
        <v>2068</v>
      </c>
      <c r="C19" s="46" t="s">
        <v>514</v>
      </c>
      <c r="D19" s="45">
        <v>2</v>
      </c>
      <c r="E19" s="46" t="s">
        <v>168</v>
      </c>
      <c r="F19" s="45">
        <v>8</v>
      </c>
      <c r="G19" s="47">
        <v>6</v>
      </c>
      <c r="H19" s="48" t="s">
        <v>515</v>
      </c>
      <c r="I19" s="48">
        <v>485</v>
      </c>
      <c r="J19" s="45">
        <v>3</v>
      </c>
      <c r="K19" s="47">
        <v>11</v>
      </c>
      <c r="L19" s="48" t="s">
        <v>516</v>
      </c>
      <c r="M19" s="48">
        <v>488</v>
      </c>
      <c r="N19" s="46">
        <f t="shared" si="0"/>
        <v>973</v>
      </c>
      <c r="O19" s="46">
        <f t="shared" si="1"/>
        <v>14</v>
      </c>
      <c r="P19" s="50"/>
    </row>
    <row r="20" spans="1:16" ht="13.5" customHeight="1">
      <c r="A20" s="30"/>
      <c r="B20" s="44">
        <v>596</v>
      </c>
      <c r="C20" s="46" t="s">
        <v>517</v>
      </c>
      <c r="D20" s="45">
        <v>1</v>
      </c>
      <c r="E20" s="46" t="s">
        <v>217</v>
      </c>
      <c r="F20" s="45">
        <v>5</v>
      </c>
      <c r="G20" s="47">
        <v>4</v>
      </c>
      <c r="H20" s="48" t="s">
        <v>518</v>
      </c>
      <c r="I20" s="48">
        <v>458</v>
      </c>
      <c r="J20" s="45">
        <v>2</v>
      </c>
      <c r="K20" s="47">
        <v>9</v>
      </c>
      <c r="L20" s="48" t="s">
        <v>519</v>
      </c>
      <c r="M20" s="48">
        <v>498</v>
      </c>
      <c r="N20" s="46">
        <f t="shared" si="0"/>
        <v>956</v>
      </c>
      <c r="O20" s="46">
        <f t="shared" si="1"/>
        <v>15</v>
      </c>
      <c r="P20" s="50"/>
    </row>
    <row r="21" spans="1:16" ht="13.5" customHeight="1">
      <c r="A21" s="30"/>
      <c r="B21" s="44">
        <v>385</v>
      </c>
      <c r="C21" s="46" t="s">
        <v>520</v>
      </c>
      <c r="D21" s="45">
        <v>2</v>
      </c>
      <c r="E21" s="46" t="s">
        <v>163</v>
      </c>
      <c r="F21" s="45">
        <v>8</v>
      </c>
      <c r="G21" s="47">
        <v>3</v>
      </c>
      <c r="H21" s="48" t="s">
        <v>521</v>
      </c>
      <c r="I21" s="48">
        <v>579</v>
      </c>
      <c r="J21" s="45">
        <v>3</v>
      </c>
      <c r="K21" s="47">
        <v>8</v>
      </c>
      <c r="L21" s="48" t="s">
        <v>522</v>
      </c>
      <c r="M21" s="48">
        <v>360</v>
      </c>
      <c r="N21" s="46">
        <f t="shared" si="0"/>
        <v>939</v>
      </c>
      <c r="O21" s="46">
        <f t="shared" si="1"/>
        <v>16</v>
      </c>
      <c r="P21" s="50"/>
    </row>
    <row r="22" spans="1:16" ht="13.5" customHeight="1">
      <c r="A22" s="30"/>
      <c r="B22" s="44">
        <v>67</v>
      </c>
      <c r="C22" s="46" t="s">
        <v>523</v>
      </c>
      <c r="D22" s="45">
        <v>2</v>
      </c>
      <c r="E22" s="46" t="s">
        <v>250</v>
      </c>
      <c r="F22" s="45">
        <v>7</v>
      </c>
      <c r="G22" s="47">
        <v>2</v>
      </c>
      <c r="H22" s="48" t="s">
        <v>524</v>
      </c>
      <c r="I22" s="48">
        <v>529</v>
      </c>
      <c r="J22" s="45">
        <v>3</v>
      </c>
      <c r="K22" s="47">
        <v>21</v>
      </c>
      <c r="L22" s="48" t="s">
        <v>525</v>
      </c>
      <c r="M22" s="48">
        <v>369</v>
      </c>
      <c r="N22" s="46">
        <f t="shared" si="0"/>
        <v>898</v>
      </c>
      <c r="O22" s="46">
        <f t="shared" si="1"/>
        <v>17</v>
      </c>
      <c r="P22" s="50"/>
    </row>
    <row r="23" spans="1:16" ht="13.5" customHeight="1">
      <c r="A23" s="30"/>
      <c r="B23" s="44">
        <v>247</v>
      </c>
      <c r="C23" s="46" t="s">
        <v>526</v>
      </c>
      <c r="D23" s="45">
        <v>2</v>
      </c>
      <c r="E23" s="46" t="s">
        <v>290</v>
      </c>
      <c r="F23" s="45">
        <v>5</v>
      </c>
      <c r="G23" s="47">
        <v>8</v>
      </c>
      <c r="H23" s="48" t="s">
        <v>527</v>
      </c>
      <c r="I23" s="48">
        <v>504</v>
      </c>
      <c r="J23" s="45">
        <v>2</v>
      </c>
      <c r="K23" s="47">
        <v>13</v>
      </c>
      <c r="L23" s="48" t="s">
        <v>528</v>
      </c>
      <c r="M23" s="48">
        <v>374</v>
      </c>
      <c r="N23" s="46">
        <f t="shared" si="0"/>
        <v>878</v>
      </c>
      <c r="O23" s="46">
        <f t="shared" si="1"/>
        <v>18</v>
      </c>
      <c r="P23" s="50"/>
    </row>
    <row r="24" spans="1:16" ht="13.5" customHeight="1">
      <c r="A24" s="30"/>
      <c r="B24" s="44">
        <v>252</v>
      </c>
      <c r="C24" s="46" t="s">
        <v>529</v>
      </c>
      <c r="D24" s="45">
        <v>1</v>
      </c>
      <c r="E24" s="46" t="s">
        <v>290</v>
      </c>
      <c r="F24" s="45">
        <v>5</v>
      </c>
      <c r="G24" s="47">
        <v>7</v>
      </c>
      <c r="H24" s="48" t="s">
        <v>530</v>
      </c>
      <c r="I24" s="48">
        <v>474</v>
      </c>
      <c r="J24" s="45">
        <v>2</v>
      </c>
      <c r="K24" s="47">
        <v>12</v>
      </c>
      <c r="L24" s="48" t="s">
        <v>531</v>
      </c>
      <c r="M24" s="48">
        <v>398</v>
      </c>
      <c r="N24" s="46">
        <f t="shared" si="0"/>
        <v>872</v>
      </c>
      <c r="O24" s="46">
        <f t="shared" si="1"/>
        <v>19</v>
      </c>
      <c r="P24" s="50"/>
    </row>
    <row r="25" spans="1:16" ht="13.5" customHeight="1">
      <c r="A25" s="30"/>
      <c r="B25" s="44">
        <v>13</v>
      </c>
      <c r="C25" s="46" t="s">
        <v>532</v>
      </c>
      <c r="D25" s="45">
        <v>3</v>
      </c>
      <c r="E25" s="46" t="s">
        <v>49</v>
      </c>
      <c r="F25" s="45">
        <v>4</v>
      </c>
      <c r="G25" s="47">
        <v>2</v>
      </c>
      <c r="H25" s="48" t="s">
        <v>533</v>
      </c>
      <c r="I25" s="48">
        <v>399</v>
      </c>
      <c r="J25" s="45">
        <v>2</v>
      </c>
      <c r="K25" s="47">
        <v>19</v>
      </c>
      <c r="L25" s="48" t="s">
        <v>534</v>
      </c>
      <c r="M25" s="48">
        <v>446</v>
      </c>
      <c r="N25" s="46">
        <f t="shared" si="0"/>
        <v>845</v>
      </c>
      <c r="O25" s="46">
        <f t="shared" si="1"/>
        <v>20</v>
      </c>
      <c r="P25" s="50"/>
    </row>
    <row r="26" spans="1:16" ht="13.5" customHeight="1">
      <c r="A26" s="30"/>
      <c r="B26" s="44">
        <v>829</v>
      </c>
      <c r="C26" s="46" t="s">
        <v>535</v>
      </c>
      <c r="D26" s="45">
        <v>2</v>
      </c>
      <c r="E26" s="46" t="s">
        <v>233</v>
      </c>
      <c r="F26" s="45">
        <v>6</v>
      </c>
      <c r="G26" s="47">
        <v>6</v>
      </c>
      <c r="H26" s="48" t="s">
        <v>536</v>
      </c>
      <c r="I26" s="48">
        <v>484</v>
      </c>
      <c r="J26" s="45">
        <v>3</v>
      </c>
      <c r="K26" s="47">
        <v>18</v>
      </c>
      <c r="L26" s="48" t="s">
        <v>537</v>
      </c>
      <c r="M26" s="48">
        <v>331</v>
      </c>
      <c r="N26" s="46">
        <f t="shared" si="0"/>
        <v>815</v>
      </c>
      <c r="O26" s="46">
        <f t="shared" si="1"/>
        <v>21</v>
      </c>
      <c r="P26" s="50"/>
    </row>
    <row r="27" spans="1:16" ht="13.5" customHeight="1">
      <c r="A27" s="30"/>
      <c r="B27" s="44">
        <v>240</v>
      </c>
      <c r="C27" s="46" t="s">
        <v>538</v>
      </c>
      <c r="D27" s="45">
        <v>3</v>
      </c>
      <c r="E27" s="46" t="s">
        <v>290</v>
      </c>
      <c r="F27" s="45">
        <v>7</v>
      </c>
      <c r="G27" s="47">
        <v>8</v>
      </c>
      <c r="H27" s="48" t="s">
        <v>539</v>
      </c>
      <c r="I27" s="48">
        <v>422</v>
      </c>
      <c r="J27" s="45">
        <v>3</v>
      </c>
      <c r="K27" s="47">
        <v>6</v>
      </c>
      <c r="L27" s="48" t="s">
        <v>540</v>
      </c>
      <c r="M27" s="48">
        <v>386</v>
      </c>
      <c r="N27" s="46">
        <f t="shared" si="0"/>
        <v>808</v>
      </c>
      <c r="O27" s="46">
        <f t="shared" si="1"/>
        <v>22</v>
      </c>
      <c r="P27" s="50"/>
    </row>
    <row r="28" spans="1:16" ht="13.5" customHeight="1">
      <c r="A28" s="30"/>
      <c r="B28" s="44">
        <v>125</v>
      </c>
      <c r="C28" s="46" t="s">
        <v>541</v>
      </c>
      <c r="D28" s="45">
        <v>2</v>
      </c>
      <c r="E28" s="46" t="s">
        <v>64</v>
      </c>
      <c r="F28" s="45">
        <v>3</v>
      </c>
      <c r="G28" s="47">
        <v>7</v>
      </c>
      <c r="H28" s="48" t="s">
        <v>542</v>
      </c>
      <c r="I28" s="48">
        <v>384</v>
      </c>
      <c r="J28" s="45">
        <v>2</v>
      </c>
      <c r="K28" s="47">
        <v>16</v>
      </c>
      <c r="L28" s="48" t="s">
        <v>543</v>
      </c>
      <c r="M28" s="48">
        <v>409</v>
      </c>
      <c r="N28" s="46">
        <f t="shared" si="0"/>
        <v>793</v>
      </c>
      <c r="O28" s="46">
        <f t="shared" si="1"/>
        <v>23</v>
      </c>
      <c r="P28" s="50"/>
    </row>
    <row r="29" spans="1:16" ht="13.5" customHeight="1">
      <c r="A29" s="30"/>
      <c r="B29" s="44">
        <v>249</v>
      </c>
      <c r="C29" s="46" t="s">
        <v>544</v>
      </c>
      <c r="D29" s="45">
        <v>1</v>
      </c>
      <c r="E29" s="46" t="s">
        <v>290</v>
      </c>
      <c r="F29" s="45">
        <v>5</v>
      </c>
      <c r="G29" s="47">
        <v>3</v>
      </c>
      <c r="H29" s="48" t="s">
        <v>545</v>
      </c>
      <c r="I29" s="48">
        <v>355</v>
      </c>
      <c r="J29" s="45">
        <v>2</v>
      </c>
      <c r="K29" s="47">
        <v>8</v>
      </c>
      <c r="L29" s="48" t="s">
        <v>546</v>
      </c>
      <c r="M29" s="48">
        <v>410</v>
      </c>
      <c r="N29" s="46">
        <f t="shared" si="0"/>
        <v>765</v>
      </c>
      <c r="O29" s="46">
        <f t="shared" si="1"/>
        <v>24</v>
      </c>
      <c r="P29" s="50"/>
    </row>
    <row r="30" spans="1:16" ht="13.5" customHeight="1">
      <c r="A30" s="30"/>
      <c r="B30" s="44">
        <v>595</v>
      </c>
      <c r="C30" s="46" t="s">
        <v>547</v>
      </c>
      <c r="D30" s="45">
        <v>1</v>
      </c>
      <c r="E30" s="46" t="s">
        <v>217</v>
      </c>
      <c r="F30" s="45">
        <v>4</v>
      </c>
      <c r="G30" s="47">
        <v>7</v>
      </c>
      <c r="H30" s="48" t="s">
        <v>548</v>
      </c>
      <c r="I30" s="48">
        <v>369</v>
      </c>
      <c r="J30" s="45">
        <v>2</v>
      </c>
      <c r="K30" s="47">
        <v>4</v>
      </c>
      <c r="L30" s="48" t="s">
        <v>549</v>
      </c>
      <c r="M30" s="48">
        <v>395</v>
      </c>
      <c r="N30" s="46">
        <f t="shared" si="0"/>
        <v>764</v>
      </c>
      <c r="O30" s="46">
        <f t="shared" si="1"/>
        <v>25</v>
      </c>
      <c r="P30" s="50"/>
    </row>
    <row r="31" spans="1:16" ht="13.5" customHeight="1">
      <c r="A31" s="30"/>
      <c r="B31" s="44">
        <v>15</v>
      </c>
      <c r="C31" s="46" t="s">
        <v>550</v>
      </c>
      <c r="D31" s="45">
        <v>3</v>
      </c>
      <c r="E31" s="46" t="s">
        <v>49</v>
      </c>
      <c r="F31" s="45">
        <v>4</v>
      </c>
      <c r="G31" s="47">
        <v>3</v>
      </c>
      <c r="H31" s="48" t="s">
        <v>551</v>
      </c>
      <c r="I31" s="48">
        <v>395</v>
      </c>
      <c r="J31" s="45">
        <v>2</v>
      </c>
      <c r="K31" s="47">
        <v>20</v>
      </c>
      <c r="L31" s="48" t="s">
        <v>552</v>
      </c>
      <c r="M31" s="48">
        <v>369</v>
      </c>
      <c r="N31" s="46">
        <f t="shared" si="0"/>
        <v>764</v>
      </c>
      <c r="O31" s="46">
        <f t="shared" si="1"/>
        <v>25</v>
      </c>
      <c r="P31" s="50"/>
    </row>
    <row r="32" spans="1:16" ht="13.5" customHeight="1">
      <c r="A32" s="30"/>
      <c r="B32" s="44">
        <v>62</v>
      </c>
      <c r="C32" s="46" t="s">
        <v>553</v>
      </c>
      <c r="D32" s="45">
        <v>2</v>
      </c>
      <c r="E32" s="46" t="s">
        <v>113</v>
      </c>
      <c r="F32" s="45">
        <v>3</v>
      </c>
      <c r="G32" s="47">
        <v>5</v>
      </c>
      <c r="H32" s="48" t="s">
        <v>554</v>
      </c>
      <c r="I32" s="48">
        <v>428</v>
      </c>
      <c r="J32" s="45">
        <v>2</v>
      </c>
      <c r="K32" s="47">
        <v>14</v>
      </c>
      <c r="L32" s="48" t="s">
        <v>555</v>
      </c>
      <c r="M32" s="48">
        <v>319</v>
      </c>
      <c r="N32" s="46">
        <f t="shared" si="0"/>
        <v>747</v>
      </c>
      <c r="O32" s="46">
        <f t="shared" si="1"/>
        <v>27</v>
      </c>
      <c r="P32" s="50"/>
    </row>
    <row r="33" spans="1:16" ht="13.5" customHeight="1">
      <c r="A33" s="30"/>
      <c r="B33" s="44">
        <v>244</v>
      </c>
      <c r="C33" s="46" t="s">
        <v>556</v>
      </c>
      <c r="D33" s="45">
        <v>1</v>
      </c>
      <c r="E33" s="46" t="s">
        <v>290</v>
      </c>
      <c r="F33" s="45">
        <v>4</v>
      </c>
      <c r="G33" s="47">
        <v>5</v>
      </c>
      <c r="H33" s="48" t="s">
        <v>557</v>
      </c>
      <c r="I33" s="48">
        <v>357</v>
      </c>
      <c r="J33" s="45">
        <v>2</v>
      </c>
      <c r="K33" s="47">
        <v>2</v>
      </c>
      <c r="L33" s="48" t="s">
        <v>558</v>
      </c>
      <c r="M33" s="48">
        <v>330</v>
      </c>
      <c r="N33" s="46">
        <f t="shared" si="0"/>
        <v>687</v>
      </c>
      <c r="O33" s="46">
        <f t="shared" si="1"/>
        <v>28</v>
      </c>
      <c r="P33" s="50"/>
    </row>
    <row r="34" spans="1:16" ht="13.5" customHeight="1">
      <c r="A34" s="30"/>
      <c r="B34" s="44">
        <v>647</v>
      </c>
      <c r="C34" s="46" t="s">
        <v>559</v>
      </c>
      <c r="D34" s="45">
        <v>1</v>
      </c>
      <c r="E34" s="46" t="s">
        <v>441</v>
      </c>
      <c r="F34" s="45">
        <v>5</v>
      </c>
      <c r="G34" s="47">
        <v>5</v>
      </c>
      <c r="H34" s="48" t="s">
        <v>560</v>
      </c>
      <c r="I34" s="48">
        <v>303</v>
      </c>
      <c r="J34" s="45">
        <v>2</v>
      </c>
      <c r="K34" s="47">
        <v>10</v>
      </c>
      <c r="L34" s="48" t="s">
        <v>561</v>
      </c>
      <c r="M34" s="48">
        <v>363</v>
      </c>
      <c r="N34" s="46">
        <f t="shared" si="0"/>
        <v>666</v>
      </c>
      <c r="O34" s="46">
        <f t="shared" si="1"/>
        <v>29</v>
      </c>
      <c r="P34" s="50"/>
    </row>
    <row r="35" spans="1:16" ht="13.5" customHeight="1">
      <c r="A35" s="30"/>
      <c r="B35" s="44">
        <v>810</v>
      </c>
      <c r="C35" s="46" t="s">
        <v>562</v>
      </c>
      <c r="D35" s="45">
        <v>2</v>
      </c>
      <c r="E35" s="46" t="s">
        <v>181</v>
      </c>
      <c r="F35" s="45">
        <v>6</v>
      </c>
      <c r="G35" s="47">
        <v>3</v>
      </c>
      <c r="H35" s="48" t="s">
        <v>563</v>
      </c>
      <c r="I35" s="48">
        <v>337</v>
      </c>
      <c r="J35" s="45">
        <v>3</v>
      </c>
      <c r="K35" s="47">
        <v>15</v>
      </c>
      <c r="L35" s="48" t="s">
        <v>564</v>
      </c>
      <c r="M35" s="48">
        <v>324</v>
      </c>
      <c r="N35" s="46">
        <f t="shared" si="0"/>
        <v>661</v>
      </c>
      <c r="O35" s="46">
        <f t="shared" si="1"/>
        <v>30</v>
      </c>
      <c r="P35" s="50"/>
    </row>
    <row r="36" spans="1:16" ht="13.5" customHeight="1">
      <c r="A36" s="30"/>
      <c r="B36" s="44">
        <v>128</v>
      </c>
      <c r="C36" s="46" t="s">
        <v>565</v>
      </c>
      <c r="D36" s="45">
        <v>1</v>
      </c>
      <c r="E36" s="46" t="s">
        <v>64</v>
      </c>
      <c r="F36" s="45">
        <v>1</v>
      </c>
      <c r="G36" s="47">
        <v>6</v>
      </c>
      <c r="H36" s="48" t="s">
        <v>566</v>
      </c>
      <c r="I36" s="48">
        <v>256</v>
      </c>
      <c r="J36" s="45">
        <v>1</v>
      </c>
      <c r="K36" s="47">
        <v>19</v>
      </c>
      <c r="L36" s="48" t="s">
        <v>567</v>
      </c>
      <c r="M36" s="48">
        <v>360</v>
      </c>
      <c r="N36" s="46">
        <f t="shared" si="0"/>
        <v>616</v>
      </c>
      <c r="O36" s="46">
        <f t="shared" si="1"/>
        <v>31</v>
      </c>
      <c r="P36" s="50"/>
    </row>
    <row r="37" spans="1:16" ht="13.5" customHeight="1">
      <c r="A37" s="30"/>
      <c r="B37" s="44">
        <v>46</v>
      </c>
      <c r="C37" s="46" t="s">
        <v>568</v>
      </c>
      <c r="D37" s="45">
        <v>1</v>
      </c>
      <c r="E37" s="46" t="s">
        <v>49</v>
      </c>
      <c r="F37" s="45">
        <v>2</v>
      </c>
      <c r="G37" s="47">
        <v>4</v>
      </c>
      <c r="H37" s="48" t="s">
        <v>569</v>
      </c>
      <c r="I37" s="48">
        <v>251</v>
      </c>
      <c r="J37" s="45">
        <v>1</v>
      </c>
      <c r="K37" s="47">
        <v>5</v>
      </c>
      <c r="L37" s="48" t="s">
        <v>570</v>
      </c>
      <c r="M37" s="48">
        <v>356</v>
      </c>
      <c r="N37" s="46">
        <f t="shared" si="0"/>
        <v>607</v>
      </c>
      <c r="O37" s="46">
        <f t="shared" si="1"/>
        <v>32</v>
      </c>
      <c r="P37" s="50"/>
    </row>
    <row r="38" spans="1:16" ht="13.5" customHeight="1">
      <c r="A38" s="30"/>
      <c r="B38" s="44">
        <v>370</v>
      </c>
      <c r="C38" s="46" t="s">
        <v>571</v>
      </c>
      <c r="D38" s="45">
        <v>2</v>
      </c>
      <c r="E38" s="46" t="s">
        <v>421</v>
      </c>
      <c r="F38" s="45">
        <v>7</v>
      </c>
      <c r="G38" s="47">
        <v>4</v>
      </c>
      <c r="H38" s="48" t="s">
        <v>572</v>
      </c>
      <c r="I38" s="48">
        <v>363</v>
      </c>
      <c r="J38" s="45">
        <v>3</v>
      </c>
      <c r="K38" s="47">
        <v>2</v>
      </c>
      <c r="L38" s="48" t="s">
        <v>573</v>
      </c>
      <c r="M38" s="48">
        <v>213</v>
      </c>
      <c r="N38" s="46">
        <f aca="true" t="shared" si="2" ref="N38:N57">IF(H38="","",I38+M38)</f>
        <v>576</v>
      </c>
      <c r="O38" s="46">
        <f aca="true" t="shared" si="3" ref="O38:O57">IF(N38="","",RANK(N38,$N$6:$N$66))</f>
        <v>33</v>
      </c>
      <c r="P38" s="50"/>
    </row>
    <row r="39" spans="1:16" ht="13.5" customHeight="1">
      <c r="A39" s="30"/>
      <c r="B39" s="44">
        <v>35</v>
      </c>
      <c r="C39" s="46" t="s">
        <v>574</v>
      </c>
      <c r="D39" s="45">
        <v>2</v>
      </c>
      <c r="E39" s="46" t="s">
        <v>49</v>
      </c>
      <c r="F39" s="45">
        <v>3</v>
      </c>
      <c r="G39" s="47">
        <v>6</v>
      </c>
      <c r="H39" s="48" t="s">
        <v>575</v>
      </c>
      <c r="I39" s="48">
        <v>257</v>
      </c>
      <c r="J39" s="45">
        <v>2</v>
      </c>
      <c r="K39" s="47">
        <v>15</v>
      </c>
      <c r="L39" s="48" t="s">
        <v>576</v>
      </c>
      <c r="M39" s="48">
        <v>305</v>
      </c>
      <c r="N39" s="46">
        <f t="shared" si="2"/>
        <v>562</v>
      </c>
      <c r="O39" s="46">
        <f t="shared" si="3"/>
        <v>34</v>
      </c>
      <c r="P39" s="50"/>
    </row>
    <row r="40" spans="1:16" ht="13.5" customHeight="1">
      <c r="A40" s="30"/>
      <c r="B40" s="44">
        <v>2720</v>
      </c>
      <c r="C40" s="46" t="s">
        <v>577</v>
      </c>
      <c r="D40" s="45">
        <v>2</v>
      </c>
      <c r="E40" s="46" t="s">
        <v>53</v>
      </c>
      <c r="F40" s="45">
        <v>3</v>
      </c>
      <c r="G40" s="47">
        <v>8</v>
      </c>
      <c r="H40" s="48" t="s">
        <v>578</v>
      </c>
      <c r="I40" s="48">
        <v>250</v>
      </c>
      <c r="J40" s="45">
        <v>2</v>
      </c>
      <c r="K40" s="47">
        <v>17</v>
      </c>
      <c r="L40" s="48" t="s">
        <v>579</v>
      </c>
      <c r="M40" s="48">
        <v>256</v>
      </c>
      <c r="N40" s="46">
        <f t="shared" si="2"/>
        <v>506</v>
      </c>
      <c r="O40" s="46">
        <f t="shared" si="3"/>
        <v>35</v>
      </c>
      <c r="P40" s="50"/>
    </row>
    <row r="41" spans="1:16" ht="13.5" customHeight="1">
      <c r="A41" s="30"/>
      <c r="B41" s="44">
        <v>236</v>
      </c>
      <c r="C41" s="46" t="s">
        <v>580</v>
      </c>
      <c r="D41" s="45">
        <v>1</v>
      </c>
      <c r="E41" s="46" t="s">
        <v>290</v>
      </c>
      <c r="F41" s="45">
        <v>5</v>
      </c>
      <c r="G41" s="47">
        <v>2</v>
      </c>
      <c r="H41" s="48" t="s">
        <v>581</v>
      </c>
      <c r="I41" s="48">
        <v>251</v>
      </c>
      <c r="J41" s="45">
        <v>2</v>
      </c>
      <c r="K41" s="47">
        <v>7</v>
      </c>
      <c r="L41" s="48" t="s">
        <v>582</v>
      </c>
      <c r="M41" s="48">
        <v>242</v>
      </c>
      <c r="N41" s="46">
        <f t="shared" si="2"/>
        <v>493</v>
      </c>
      <c r="O41" s="46">
        <f t="shared" si="3"/>
        <v>36</v>
      </c>
      <c r="P41" s="50"/>
    </row>
    <row r="42" spans="1:16" ht="13.5" customHeight="1">
      <c r="A42" s="30"/>
      <c r="B42" s="44">
        <v>45</v>
      </c>
      <c r="C42" s="46" t="s">
        <v>583</v>
      </c>
      <c r="D42" s="45">
        <v>1</v>
      </c>
      <c r="E42" s="46" t="s">
        <v>49</v>
      </c>
      <c r="F42" s="45">
        <v>1</v>
      </c>
      <c r="G42" s="47">
        <v>7</v>
      </c>
      <c r="H42" s="48" t="s">
        <v>584</v>
      </c>
      <c r="I42" s="48">
        <v>258</v>
      </c>
      <c r="J42" s="45">
        <v>1</v>
      </c>
      <c r="K42" s="47">
        <v>20</v>
      </c>
      <c r="L42" s="48" t="s">
        <v>585</v>
      </c>
      <c r="M42" s="48">
        <v>227</v>
      </c>
      <c r="N42" s="46">
        <f t="shared" si="2"/>
        <v>485</v>
      </c>
      <c r="O42" s="46">
        <f t="shared" si="3"/>
        <v>37</v>
      </c>
      <c r="P42" s="50"/>
    </row>
    <row r="43" spans="1:16" ht="13.5" customHeight="1">
      <c r="A43" s="30"/>
      <c r="B43" s="44">
        <v>805</v>
      </c>
      <c r="C43" s="46" t="s">
        <v>586</v>
      </c>
      <c r="D43" s="45">
        <v>2</v>
      </c>
      <c r="E43" s="46" t="s">
        <v>181</v>
      </c>
      <c r="F43" s="45">
        <v>7</v>
      </c>
      <c r="G43" s="47">
        <v>5</v>
      </c>
      <c r="H43" s="48" t="s">
        <v>587</v>
      </c>
      <c r="I43" s="48">
        <v>245</v>
      </c>
      <c r="J43" s="45">
        <v>3</v>
      </c>
      <c r="K43" s="47">
        <v>3</v>
      </c>
      <c r="L43" s="48" t="s">
        <v>588</v>
      </c>
      <c r="M43" s="48">
        <v>238</v>
      </c>
      <c r="N43" s="46">
        <f t="shared" si="2"/>
        <v>483</v>
      </c>
      <c r="O43" s="46">
        <f t="shared" si="3"/>
        <v>38</v>
      </c>
      <c r="P43" s="50"/>
    </row>
    <row r="44" spans="1:16" ht="13.5" customHeight="1">
      <c r="A44" s="30"/>
      <c r="B44" s="44">
        <v>103</v>
      </c>
      <c r="C44" s="46" t="s">
        <v>589</v>
      </c>
      <c r="D44" s="45">
        <v>2</v>
      </c>
      <c r="E44" s="46" t="s">
        <v>64</v>
      </c>
      <c r="F44" s="45">
        <v>2</v>
      </c>
      <c r="G44" s="47">
        <v>8</v>
      </c>
      <c r="H44" s="48" t="s">
        <v>590</v>
      </c>
      <c r="I44" s="48">
        <v>264</v>
      </c>
      <c r="J44" s="45">
        <v>1</v>
      </c>
      <c r="K44" s="47">
        <v>9</v>
      </c>
      <c r="L44" s="48" t="s">
        <v>591</v>
      </c>
      <c r="M44" s="48">
        <v>199</v>
      </c>
      <c r="N44" s="46">
        <f t="shared" si="2"/>
        <v>463</v>
      </c>
      <c r="O44" s="46">
        <f t="shared" si="3"/>
        <v>39</v>
      </c>
      <c r="P44" s="50"/>
    </row>
    <row r="45" spans="1:16" ht="13.5" customHeight="1">
      <c r="A45" s="30"/>
      <c r="B45" s="44">
        <v>806</v>
      </c>
      <c r="C45" s="46" t="s">
        <v>592</v>
      </c>
      <c r="D45" s="45">
        <v>2</v>
      </c>
      <c r="E45" s="46" t="s">
        <v>181</v>
      </c>
      <c r="F45" s="45">
        <v>6</v>
      </c>
      <c r="G45" s="47">
        <v>7</v>
      </c>
      <c r="H45" s="48" t="s">
        <v>593</v>
      </c>
      <c r="I45" s="48">
        <v>192</v>
      </c>
      <c r="J45" s="45">
        <v>3</v>
      </c>
      <c r="K45" s="47">
        <v>19</v>
      </c>
      <c r="L45" s="48" t="s">
        <v>594</v>
      </c>
      <c r="M45" s="48">
        <v>245</v>
      </c>
      <c r="N45" s="46">
        <f t="shared" si="2"/>
        <v>437</v>
      </c>
      <c r="O45" s="46">
        <f t="shared" si="3"/>
        <v>40</v>
      </c>
      <c r="P45" s="50"/>
    </row>
    <row r="46" spans="1:16" ht="13.5" customHeight="1">
      <c r="A46" s="30"/>
      <c r="B46" s="44">
        <v>820</v>
      </c>
      <c r="C46" s="46" t="s">
        <v>595</v>
      </c>
      <c r="D46" s="45">
        <v>1</v>
      </c>
      <c r="E46" s="46" t="s">
        <v>181</v>
      </c>
      <c r="F46" s="45">
        <v>4</v>
      </c>
      <c r="G46" s="47">
        <v>6</v>
      </c>
      <c r="H46" s="48" t="s">
        <v>596</v>
      </c>
      <c r="I46" s="48">
        <v>223</v>
      </c>
      <c r="J46" s="45">
        <v>2</v>
      </c>
      <c r="K46" s="47">
        <v>3</v>
      </c>
      <c r="L46" s="48" t="s">
        <v>597</v>
      </c>
      <c r="M46" s="48">
        <v>203</v>
      </c>
      <c r="N46" s="46">
        <f t="shared" si="2"/>
        <v>426</v>
      </c>
      <c r="O46" s="46">
        <f t="shared" si="3"/>
        <v>41</v>
      </c>
      <c r="P46" s="50"/>
    </row>
    <row r="47" spans="1:16" ht="13.5" customHeight="1">
      <c r="A47" s="30"/>
      <c r="B47" s="44">
        <v>374</v>
      </c>
      <c r="C47" s="46" t="s">
        <v>598</v>
      </c>
      <c r="D47" s="45">
        <v>1</v>
      </c>
      <c r="E47" s="46" t="s">
        <v>421</v>
      </c>
      <c r="F47" s="45">
        <v>4</v>
      </c>
      <c r="G47" s="47">
        <v>8</v>
      </c>
      <c r="H47" s="48" t="s">
        <v>599</v>
      </c>
      <c r="I47" s="48">
        <v>204</v>
      </c>
      <c r="J47" s="45">
        <v>2</v>
      </c>
      <c r="K47" s="47">
        <v>5</v>
      </c>
      <c r="L47" s="48" t="s">
        <v>600</v>
      </c>
      <c r="M47" s="48">
        <v>220</v>
      </c>
      <c r="N47" s="46">
        <f t="shared" si="2"/>
        <v>424</v>
      </c>
      <c r="O47" s="46">
        <f t="shared" si="3"/>
        <v>42</v>
      </c>
      <c r="P47" s="50"/>
    </row>
    <row r="48" spans="1:16" ht="13.5" customHeight="1">
      <c r="A48" s="30"/>
      <c r="B48" s="44">
        <v>320</v>
      </c>
      <c r="C48" s="46" t="s">
        <v>601</v>
      </c>
      <c r="D48" s="45">
        <v>1</v>
      </c>
      <c r="E48" s="46" t="s">
        <v>77</v>
      </c>
      <c r="F48" s="45">
        <v>2</v>
      </c>
      <c r="G48" s="47">
        <v>2</v>
      </c>
      <c r="H48" s="48" t="s">
        <v>602</v>
      </c>
      <c r="I48" s="48">
        <v>144</v>
      </c>
      <c r="J48" s="45">
        <v>1</v>
      </c>
      <c r="K48" s="47">
        <v>3</v>
      </c>
      <c r="L48" s="48" t="s">
        <v>603</v>
      </c>
      <c r="M48" s="48">
        <v>169</v>
      </c>
      <c r="N48" s="46">
        <f t="shared" si="2"/>
        <v>313</v>
      </c>
      <c r="O48" s="46">
        <f t="shared" si="3"/>
        <v>43</v>
      </c>
      <c r="P48" s="50"/>
    </row>
    <row r="49" spans="1:16" ht="13.5" customHeight="1">
      <c r="A49" s="30"/>
      <c r="B49" s="44">
        <v>127</v>
      </c>
      <c r="C49" s="46" t="s">
        <v>604</v>
      </c>
      <c r="D49" s="45">
        <v>1</v>
      </c>
      <c r="E49" s="46" t="s">
        <v>64</v>
      </c>
      <c r="F49" s="45">
        <v>2</v>
      </c>
      <c r="G49" s="47">
        <v>1</v>
      </c>
      <c r="H49" s="48" t="s">
        <v>605</v>
      </c>
      <c r="I49" s="48">
        <v>122</v>
      </c>
      <c r="J49" s="45">
        <v>1</v>
      </c>
      <c r="K49" s="47">
        <v>2</v>
      </c>
      <c r="L49" s="48" t="s">
        <v>606</v>
      </c>
      <c r="M49" s="48">
        <v>180</v>
      </c>
      <c r="N49" s="46">
        <f t="shared" si="2"/>
        <v>302</v>
      </c>
      <c r="O49" s="46">
        <f t="shared" si="3"/>
        <v>44</v>
      </c>
      <c r="P49" s="50"/>
    </row>
    <row r="50" spans="1:16" ht="13.5" customHeight="1">
      <c r="A50" s="30"/>
      <c r="B50" s="44">
        <v>317</v>
      </c>
      <c r="C50" s="46" t="s">
        <v>607</v>
      </c>
      <c r="D50" s="45">
        <v>1</v>
      </c>
      <c r="E50" s="46" t="s">
        <v>77</v>
      </c>
      <c r="F50" s="45">
        <v>1</v>
      </c>
      <c r="G50" s="47">
        <v>8</v>
      </c>
      <c r="H50" s="48" t="s">
        <v>608</v>
      </c>
      <c r="I50" s="48">
        <v>131</v>
      </c>
      <c r="J50" s="45">
        <v>1</v>
      </c>
      <c r="K50" s="47">
        <v>1</v>
      </c>
      <c r="L50" s="48" t="s">
        <v>609</v>
      </c>
      <c r="M50" s="48">
        <v>147</v>
      </c>
      <c r="N50" s="46">
        <f t="shared" si="2"/>
        <v>278</v>
      </c>
      <c r="O50" s="46">
        <f t="shared" si="3"/>
        <v>45</v>
      </c>
      <c r="P50" s="50"/>
    </row>
    <row r="51" spans="1:16" ht="13.5" customHeight="1">
      <c r="A51" s="30"/>
      <c r="B51" s="44">
        <v>2702</v>
      </c>
      <c r="C51" s="46" t="s">
        <v>610</v>
      </c>
      <c r="D51" s="45">
        <v>1</v>
      </c>
      <c r="E51" s="46" t="s">
        <v>53</v>
      </c>
      <c r="F51" s="45">
        <v>1</v>
      </c>
      <c r="G51" s="47">
        <v>1</v>
      </c>
      <c r="H51" s="48" t="s">
        <v>611</v>
      </c>
      <c r="I51" s="48">
        <v>52</v>
      </c>
      <c r="J51" s="45">
        <v>1</v>
      </c>
      <c r="K51" s="47">
        <v>14</v>
      </c>
      <c r="L51" s="48" t="s">
        <v>612</v>
      </c>
      <c r="M51" s="48">
        <v>138</v>
      </c>
      <c r="N51" s="46">
        <f t="shared" si="2"/>
        <v>190</v>
      </c>
      <c r="O51" s="46">
        <f t="shared" si="3"/>
        <v>46</v>
      </c>
      <c r="P51" s="50"/>
    </row>
    <row r="52" spans="1:16" ht="13.5" customHeight="1">
      <c r="A52" s="30"/>
      <c r="B52" s="44">
        <v>305</v>
      </c>
      <c r="C52" s="46" t="s">
        <v>613</v>
      </c>
      <c r="D52" s="45">
        <v>2</v>
      </c>
      <c r="E52" s="46" t="s">
        <v>77</v>
      </c>
      <c r="F52" s="45">
        <v>3</v>
      </c>
      <c r="G52" s="47">
        <v>1</v>
      </c>
      <c r="H52" s="48" t="s">
        <v>614</v>
      </c>
      <c r="I52" s="48">
        <v>76</v>
      </c>
      <c r="J52" s="45">
        <v>1</v>
      </c>
      <c r="K52" s="47">
        <v>10</v>
      </c>
      <c r="L52" s="48" t="s">
        <v>615</v>
      </c>
      <c r="M52" s="48">
        <v>62</v>
      </c>
      <c r="N52" s="46">
        <f t="shared" si="2"/>
        <v>138</v>
      </c>
      <c r="O52" s="46">
        <f t="shared" si="3"/>
        <v>47</v>
      </c>
      <c r="P52" s="50"/>
    </row>
    <row r="53" spans="1:16" ht="13.5" customHeight="1">
      <c r="A53" s="30"/>
      <c r="B53" s="44">
        <v>302</v>
      </c>
      <c r="C53" s="46" t="s">
        <v>616</v>
      </c>
      <c r="D53" s="45">
        <v>2</v>
      </c>
      <c r="E53" s="46" t="s">
        <v>77</v>
      </c>
      <c r="F53" s="45">
        <v>2</v>
      </c>
      <c r="G53" s="47">
        <v>7</v>
      </c>
      <c r="H53" s="48" t="s">
        <v>617</v>
      </c>
      <c r="I53" s="48">
        <v>39</v>
      </c>
      <c r="J53" s="45">
        <v>1</v>
      </c>
      <c r="K53" s="47">
        <v>8</v>
      </c>
      <c r="L53" s="48" t="s">
        <v>618</v>
      </c>
      <c r="M53" s="48">
        <v>97</v>
      </c>
      <c r="N53" s="46">
        <f t="shared" si="2"/>
        <v>136</v>
      </c>
      <c r="O53" s="46">
        <f t="shared" si="3"/>
        <v>48</v>
      </c>
      <c r="P53" s="50"/>
    </row>
    <row r="54" spans="1:16" ht="13.5" customHeight="1">
      <c r="A54" s="30"/>
      <c r="B54" s="44">
        <v>71</v>
      </c>
      <c r="C54" s="46" t="s">
        <v>619</v>
      </c>
      <c r="D54" s="45">
        <v>1</v>
      </c>
      <c r="E54" s="46" t="s">
        <v>113</v>
      </c>
      <c r="F54" s="45">
        <v>1</v>
      </c>
      <c r="G54" s="47">
        <v>5</v>
      </c>
      <c r="H54" s="48" t="s">
        <v>620</v>
      </c>
      <c r="I54" s="48">
        <v>69</v>
      </c>
      <c r="J54" s="45">
        <v>1</v>
      </c>
      <c r="K54" s="47">
        <v>18</v>
      </c>
      <c r="L54" s="48" t="s">
        <v>621</v>
      </c>
      <c r="M54" s="48">
        <v>58</v>
      </c>
      <c r="N54" s="46">
        <f t="shared" si="2"/>
        <v>127</v>
      </c>
      <c r="O54" s="46">
        <f t="shared" si="3"/>
        <v>49</v>
      </c>
      <c r="P54" s="50"/>
    </row>
    <row r="55" spans="1:16" ht="13.5" customHeight="1">
      <c r="A55" s="30"/>
      <c r="B55" s="44">
        <v>310</v>
      </c>
      <c r="C55" s="46" t="s">
        <v>622</v>
      </c>
      <c r="D55" s="45">
        <v>1</v>
      </c>
      <c r="E55" s="46" t="s">
        <v>77</v>
      </c>
      <c r="F55" s="45">
        <v>1</v>
      </c>
      <c r="G55" s="47">
        <v>4</v>
      </c>
      <c r="H55" s="48" t="s">
        <v>623</v>
      </c>
      <c r="I55" s="48">
        <v>63</v>
      </c>
      <c r="J55" s="45">
        <v>1</v>
      </c>
      <c r="K55" s="47">
        <v>17</v>
      </c>
      <c r="L55" s="48" t="s">
        <v>624</v>
      </c>
      <c r="M55" s="48">
        <v>19</v>
      </c>
      <c r="N55" s="46">
        <f t="shared" si="2"/>
        <v>82</v>
      </c>
      <c r="O55" s="46">
        <f t="shared" si="3"/>
        <v>50</v>
      </c>
      <c r="P55" s="50"/>
    </row>
    <row r="56" spans="1:16" ht="13.5" customHeight="1">
      <c r="A56" s="30"/>
      <c r="B56" s="44">
        <v>321</v>
      </c>
      <c r="C56" s="46" t="s">
        <v>625</v>
      </c>
      <c r="D56" s="45">
        <v>1</v>
      </c>
      <c r="E56" s="46" t="s">
        <v>77</v>
      </c>
      <c r="F56" s="45">
        <v>1</v>
      </c>
      <c r="G56" s="47">
        <v>3</v>
      </c>
      <c r="H56" s="48" t="s">
        <v>626</v>
      </c>
      <c r="I56" s="48">
        <v>11</v>
      </c>
      <c r="J56" s="45">
        <v>1</v>
      </c>
      <c r="K56" s="47">
        <v>16</v>
      </c>
      <c r="L56" s="48" t="s">
        <v>627</v>
      </c>
      <c r="M56" s="48">
        <v>16</v>
      </c>
      <c r="N56" s="46">
        <f t="shared" si="2"/>
        <v>27</v>
      </c>
      <c r="O56" s="46">
        <f t="shared" si="3"/>
        <v>51</v>
      </c>
      <c r="P56" s="50"/>
    </row>
    <row r="57" spans="1:16" ht="13.5" customHeight="1">
      <c r="A57" s="30"/>
      <c r="B57" s="44">
        <v>319</v>
      </c>
      <c r="C57" s="46" t="s">
        <v>628</v>
      </c>
      <c r="D57" s="45">
        <v>1</v>
      </c>
      <c r="E57" s="46" t="s">
        <v>77</v>
      </c>
      <c r="F57" s="45">
        <v>2</v>
      </c>
      <c r="G57" s="47">
        <v>6</v>
      </c>
      <c r="H57" s="48" t="s">
        <v>629</v>
      </c>
      <c r="I57" s="48">
        <v>0</v>
      </c>
      <c r="J57" s="45">
        <v>1</v>
      </c>
      <c r="K57" s="47">
        <v>7</v>
      </c>
      <c r="L57" s="48" t="s">
        <v>630</v>
      </c>
      <c r="M57" s="48">
        <v>3</v>
      </c>
      <c r="N57" s="46">
        <f t="shared" si="2"/>
        <v>3</v>
      </c>
      <c r="O57" s="46">
        <f t="shared" si="3"/>
        <v>52</v>
      </c>
      <c r="P57" s="50"/>
    </row>
    <row r="58" spans="1:16" ht="13.5" customHeight="1">
      <c r="A58" s="30"/>
      <c r="B58" s="44">
        <v>2719</v>
      </c>
      <c r="C58" s="46" t="s">
        <v>631</v>
      </c>
      <c r="D58" s="45">
        <v>2</v>
      </c>
      <c r="E58" s="46" t="s">
        <v>53</v>
      </c>
      <c r="F58" s="45">
        <v>4</v>
      </c>
      <c r="G58" s="47">
        <v>1</v>
      </c>
      <c r="H58" s="48" t="s">
        <v>632</v>
      </c>
      <c r="I58" s="48">
        <v>67</v>
      </c>
      <c r="J58" s="45">
        <v>2</v>
      </c>
      <c r="K58" s="47">
        <v>18</v>
      </c>
      <c r="L58" s="48"/>
      <c r="M58" s="48"/>
      <c r="N58" s="46" t="s">
        <v>151</v>
      </c>
      <c r="O58" s="46"/>
      <c r="P58" s="50"/>
    </row>
    <row r="59" spans="1:16" ht="13.5" customHeight="1">
      <c r="A59" s="30"/>
      <c r="B59" s="44">
        <v>311</v>
      </c>
      <c r="C59" s="46" t="s">
        <v>633</v>
      </c>
      <c r="D59" s="45">
        <v>1</v>
      </c>
      <c r="E59" s="46" t="s">
        <v>77</v>
      </c>
      <c r="F59" s="45">
        <v>1</v>
      </c>
      <c r="G59" s="47">
        <v>2</v>
      </c>
      <c r="H59" s="48"/>
      <c r="I59" s="48"/>
      <c r="J59" s="45">
        <v>1</v>
      </c>
      <c r="K59" s="47">
        <v>15</v>
      </c>
      <c r="L59" s="48"/>
      <c r="M59" s="48"/>
      <c r="N59" s="46" t="s">
        <v>445</v>
      </c>
      <c r="O59" s="46"/>
      <c r="P59" s="50"/>
    </row>
    <row r="60" spans="1:16" ht="13.5" customHeight="1">
      <c r="A60" s="30"/>
      <c r="B60" s="44">
        <v>315</v>
      </c>
      <c r="C60" s="46" t="s">
        <v>634</v>
      </c>
      <c r="D60" s="45">
        <v>1</v>
      </c>
      <c r="E60" s="46" t="s">
        <v>77</v>
      </c>
      <c r="F60" s="45">
        <v>2</v>
      </c>
      <c r="G60" s="47">
        <v>3</v>
      </c>
      <c r="H60" s="48"/>
      <c r="I60" s="48"/>
      <c r="J60" s="45">
        <v>1</v>
      </c>
      <c r="K60" s="47">
        <v>4</v>
      </c>
      <c r="L60" s="48"/>
      <c r="M60" s="48"/>
      <c r="N60" s="46" t="s">
        <v>445</v>
      </c>
      <c r="O60" s="46"/>
      <c r="P60" s="50"/>
    </row>
    <row r="61" spans="1:16" ht="13.5" customHeight="1">
      <c r="A61" s="30"/>
      <c r="B61" s="44">
        <v>313</v>
      </c>
      <c r="C61" s="46" t="s">
        <v>635</v>
      </c>
      <c r="D61" s="45">
        <v>1</v>
      </c>
      <c r="E61" s="46" t="s">
        <v>77</v>
      </c>
      <c r="F61" s="45">
        <v>2</v>
      </c>
      <c r="G61" s="47">
        <v>5</v>
      </c>
      <c r="H61" s="48"/>
      <c r="I61" s="48"/>
      <c r="J61" s="45">
        <v>1</v>
      </c>
      <c r="K61" s="47">
        <v>6</v>
      </c>
      <c r="L61" s="48"/>
      <c r="M61" s="48"/>
      <c r="N61" s="46" t="s">
        <v>445</v>
      </c>
      <c r="O61" s="46"/>
      <c r="P61" s="50"/>
    </row>
    <row r="62" spans="1:16" ht="13.5" customHeight="1">
      <c r="A62" s="30"/>
      <c r="B62" s="44">
        <v>2716</v>
      </c>
      <c r="C62" s="46" t="s">
        <v>636</v>
      </c>
      <c r="D62" s="45">
        <v>2</v>
      </c>
      <c r="E62" s="46" t="s">
        <v>53</v>
      </c>
      <c r="F62" s="45">
        <v>3</v>
      </c>
      <c r="G62" s="47">
        <v>2</v>
      </c>
      <c r="H62" s="48"/>
      <c r="I62" s="48"/>
      <c r="J62" s="45">
        <v>1</v>
      </c>
      <c r="K62" s="47">
        <v>11</v>
      </c>
      <c r="L62" s="48"/>
      <c r="M62" s="48"/>
      <c r="N62" s="46" t="s">
        <v>445</v>
      </c>
      <c r="O62" s="46"/>
      <c r="P62" s="50"/>
    </row>
    <row r="63" spans="1:16" ht="13.5" customHeight="1">
      <c r="A63" s="30"/>
      <c r="B63" s="44">
        <v>500</v>
      </c>
      <c r="C63" s="46" t="s">
        <v>637</v>
      </c>
      <c r="D63" s="45">
        <v>2</v>
      </c>
      <c r="E63" s="46" t="s">
        <v>149</v>
      </c>
      <c r="F63" s="45">
        <v>3</v>
      </c>
      <c r="G63" s="47">
        <v>3</v>
      </c>
      <c r="H63" s="48"/>
      <c r="I63" s="48"/>
      <c r="J63" s="45">
        <v>1</v>
      </c>
      <c r="K63" s="47">
        <v>12</v>
      </c>
      <c r="L63" s="48"/>
      <c r="M63" s="48"/>
      <c r="N63" s="46" t="s">
        <v>445</v>
      </c>
      <c r="O63" s="46"/>
      <c r="P63" s="50"/>
    </row>
    <row r="64" spans="1:16" ht="13.5" customHeight="1">
      <c r="A64" s="30"/>
      <c r="B64" s="44">
        <v>66</v>
      </c>
      <c r="C64" s="46" t="s">
        <v>638</v>
      </c>
      <c r="D64" s="45">
        <v>2</v>
      </c>
      <c r="E64" s="46" t="s">
        <v>250</v>
      </c>
      <c r="F64" s="45">
        <v>6</v>
      </c>
      <c r="G64" s="47">
        <v>8</v>
      </c>
      <c r="H64" s="48"/>
      <c r="I64" s="48"/>
      <c r="J64" s="45">
        <v>3</v>
      </c>
      <c r="K64" s="47">
        <v>20</v>
      </c>
      <c r="L64" s="48"/>
      <c r="M64" s="48"/>
      <c r="N64" s="46" t="s">
        <v>445</v>
      </c>
      <c r="O64" s="46"/>
      <c r="P64" s="50"/>
    </row>
    <row r="65" spans="1:16" ht="13.5" customHeight="1">
      <c r="A65" s="30"/>
      <c r="B65" s="44">
        <v>30</v>
      </c>
      <c r="C65" s="46" t="s">
        <v>639</v>
      </c>
      <c r="D65" s="45">
        <v>4</v>
      </c>
      <c r="E65" s="46" t="s">
        <v>163</v>
      </c>
      <c r="F65" s="45">
        <v>8</v>
      </c>
      <c r="G65" s="47">
        <v>7</v>
      </c>
      <c r="H65" s="48"/>
      <c r="I65" s="48"/>
      <c r="J65" s="45">
        <v>3</v>
      </c>
      <c r="K65" s="47">
        <v>12</v>
      </c>
      <c r="L65" s="48"/>
      <c r="M65" s="48"/>
      <c r="N65" s="46" t="s">
        <v>445</v>
      </c>
      <c r="O65" s="46"/>
      <c r="P65" s="50"/>
    </row>
    <row r="66" spans="1:16" ht="13.5" customHeight="1">
      <c r="A66" s="30"/>
      <c r="B66" s="44" t="s">
        <v>640</v>
      </c>
      <c r="C66" s="46" t="s">
        <v>641</v>
      </c>
      <c r="D66" s="46"/>
      <c r="E66" s="46" t="s">
        <v>642</v>
      </c>
      <c r="F66" s="45">
        <v>8</v>
      </c>
      <c r="G66" s="47">
        <v>8</v>
      </c>
      <c r="H66" s="48"/>
      <c r="I66" s="48"/>
      <c r="J66" s="45">
        <v>3</v>
      </c>
      <c r="K66" s="47">
        <v>13</v>
      </c>
      <c r="L66" s="48"/>
      <c r="M66" s="48"/>
      <c r="N66" s="46" t="s">
        <v>445</v>
      </c>
      <c r="O66" s="46"/>
      <c r="P66" s="50"/>
    </row>
    <row r="67" spans="1:16" ht="13.5" customHeight="1">
      <c r="A67" s="30"/>
      <c r="B67" s="44"/>
      <c r="C67" s="46"/>
      <c r="D67" s="46"/>
      <c r="E67" s="46"/>
      <c r="F67" s="46"/>
      <c r="G67" s="48"/>
      <c r="H67" s="48"/>
      <c r="I67" s="48"/>
      <c r="J67" s="45"/>
      <c r="K67" s="47"/>
      <c r="L67" s="48"/>
      <c r="M67" s="48"/>
      <c r="N67" s="46"/>
      <c r="O67" s="46"/>
      <c r="P67" s="50"/>
    </row>
    <row r="68" spans="1:16" ht="12">
      <c r="A68" s="30"/>
      <c r="B68" s="33"/>
      <c r="C68" s="33"/>
      <c r="D68" s="33"/>
      <c r="E68" s="33"/>
      <c r="F68" s="33"/>
      <c r="G68" s="33"/>
      <c r="H68" s="33"/>
      <c r="I68" s="33"/>
      <c r="J68" s="32"/>
      <c r="K68" s="32"/>
      <c r="L68" s="33"/>
      <c r="M68" s="33"/>
      <c r="N68" s="33"/>
      <c r="O68" s="33"/>
      <c r="P68" s="30"/>
    </row>
    <row r="69" spans="1:16" ht="12">
      <c r="A69" s="30"/>
      <c r="B69" s="30"/>
      <c r="C69" s="30"/>
      <c r="D69" s="30"/>
      <c r="E69" s="30"/>
      <c r="F69" s="30"/>
      <c r="G69" s="30"/>
      <c r="H69" s="30"/>
      <c r="I69" s="30"/>
      <c r="J69" s="26"/>
      <c r="K69" s="26"/>
      <c r="L69" s="30"/>
      <c r="M69" s="30"/>
      <c r="N69" s="30"/>
      <c r="O69" s="30"/>
      <c r="P69" s="30"/>
    </row>
  </sheetData>
  <sheetProtection/>
  <printOptions/>
  <pageMargins left="0.590157" right="0.590157" top="0.590157" bottom="0.393307" header="0.5" footer="0.31464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defaultGridColor="0" zoomScalePageLayoutView="0" colorId="22" workbookViewId="0" topLeftCell="A1">
      <selection activeCell="R6" sqref="R6"/>
    </sheetView>
  </sheetViews>
  <sheetFormatPr defaultColWidth="15.83203125" defaultRowHeight="15.75" customHeight="1"/>
  <cols>
    <col min="1" max="1" width="2.83203125" style="3" customWidth="1"/>
    <col min="2" max="2" width="6" style="3" customWidth="1"/>
    <col min="3" max="3" width="21" style="3" customWidth="1"/>
    <col min="4" max="4" width="5.83203125" style="26" customWidth="1"/>
    <col min="5" max="5" width="24.66015625" style="3" customWidth="1"/>
    <col min="6" max="6" width="3.83203125" style="26" customWidth="1"/>
    <col min="7" max="7" width="5" style="26" customWidth="1"/>
    <col min="8" max="8" width="9.16015625" style="3" customWidth="1"/>
    <col min="9" max="9" width="8" style="28" customWidth="1"/>
    <col min="10" max="10" width="5.83203125" style="3" customWidth="1"/>
    <col min="11" max="11" width="3.83203125" style="3" customWidth="1"/>
    <col min="12" max="12" width="4.83203125" style="3" customWidth="1"/>
    <col min="13" max="13" width="11.33203125" style="27" customWidth="1"/>
    <col min="14" max="14" width="5.83203125" style="3" customWidth="1"/>
    <col min="15" max="15" width="9.83203125" style="3" customWidth="1"/>
    <col min="16" max="16" width="5.83203125" style="3" customWidth="1"/>
    <col min="17" max="17" width="3.83203125" style="3" customWidth="1"/>
    <col min="18" max="16384" width="15.83203125" style="3" customWidth="1"/>
  </cols>
  <sheetData>
    <row r="1" spans="1:17" ht="21" customHeight="1">
      <c r="A1" s="30"/>
      <c r="B1" s="31" t="s">
        <v>643</v>
      </c>
      <c r="C1" s="33"/>
      <c r="D1" s="32"/>
      <c r="E1" s="33"/>
      <c r="F1" s="32"/>
      <c r="G1" s="32"/>
      <c r="H1" s="33"/>
      <c r="I1" s="50"/>
      <c r="J1" s="30"/>
      <c r="K1" s="30"/>
      <c r="L1" s="30"/>
      <c r="M1" s="30"/>
      <c r="N1" s="30"/>
      <c r="O1" s="30"/>
      <c r="P1" s="30"/>
      <c r="Q1" s="30"/>
    </row>
    <row r="2" spans="1:17" ht="12">
      <c r="A2" s="30"/>
      <c r="B2" s="33"/>
      <c r="C2" s="33"/>
      <c r="D2" s="32"/>
      <c r="E2" s="33"/>
      <c r="F2" s="32"/>
      <c r="G2" s="32"/>
      <c r="H2" s="33"/>
      <c r="I2" s="30"/>
      <c r="J2" s="30"/>
      <c r="K2" s="30"/>
      <c r="L2" s="30"/>
      <c r="M2" s="30"/>
      <c r="N2" s="30"/>
      <c r="O2" s="30"/>
      <c r="P2" s="36" t="s">
        <v>644</v>
      </c>
      <c r="Q2" s="30"/>
    </row>
    <row r="3" spans="1:17" ht="12">
      <c r="A3" s="30"/>
      <c r="B3" s="37"/>
      <c r="C3" s="38"/>
      <c r="D3" s="38"/>
      <c r="E3" s="38"/>
      <c r="F3" s="38"/>
      <c r="G3" s="32"/>
      <c r="H3" s="32" t="s">
        <v>645</v>
      </c>
      <c r="I3" s="32"/>
      <c r="J3" s="32"/>
      <c r="K3" s="38"/>
      <c r="L3" s="32"/>
      <c r="M3" s="32" t="s">
        <v>646</v>
      </c>
      <c r="N3" s="32"/>
      <c r="O3" s="38"/>
      <c r="P3" s="38"/>
      <c r="Q3" s="41"/>
    </row>
    <row r="4" spans="1:17" ht="10.5" customHeight="1">
      <c r="A4" s="30"/>
      <c r="B4" s="41" t="s">
        <v>37</v>
      </c>
      <c r="C4" s="42" t="s">
        <v>38</v>
      </c>
      <c r="D4" s="42" t="s">
        <v>39</v>
      </c>
      <c r="E4" s="42" t="s">
        <v>40</v>
      </c>
      <c r="F4" s="42"/>
      <c r="H4" s="26"/>
      <c r="I4" s="26"/>
      <c r="J4" s="26"/>
      <c r="K4" s="42"/>
      <c r="L4" s="26"/>
      <c r="M4" s="26"/>
      <c r="N4" s="26"/>
      <c r="O4" s="42"/>
      <c r="P4" s="42"/>
      <c r="Q4" s="41"/>
    </row>
    <row r="5" spans="1:17" ht="10.5" customHeight="1">
      <c r="A5" s="30"/>
      <c r="B5" s="41"/>
      <c r="C5" s="42"/>
      <c r="D5" s="42"/>
      <c r="E5" s="42"/>
      <c r="F5" s="42" t="s">
        <v>42</v>
      </c>
      <c r="G5" s="26" t="s">
        <v>43</v>
      </c>
      <c r="H5" s="26" t="s">
        <v>44</v>
      </c>
      <c r="I5" s="26" t="s">
        <v>45</v>
      </c>
      <c r="J5" s="26" t="s">
        <v>46</v>
      </c>
      <c r="K5" s="42" t="s">
        <v>42</v>
      </c>
      <c r="L5" s="26" t="s">
        <v>43</v>
      </c>
      <c r="M5" s="26" t="s">
        <v>44</v>
      </c>
      <c r="N5" s="26" t="s">
        <v>46</v>
      </c>
      <c r="O5" s="42" t="s">
        <v>472</v>
      </c>
      <c r="P5" s="42" t="s">
        <v>47</v>
      </c>
      <c r="Q5" s="41"/>
    </row>
    <row r="6" spans="1:17" ht="12">
      <c r="A6" s="30">
        <v>1</v>
      </c>
      <c r="B6" s="44">
        <v>474</v>
      </c>
      <c r="C6" s="46" t="s">
        <v>647</v>
      </c>
      <c r="D6" s="45">
        <v>1</v>
      </c>
      <c r="E6" s="46" t="s">
        <v>163</v>
      </c>
      <c r="F6" s="45">
        <v>1</v>
      </c>
      <c r="G6" s="47">
        <v>5</v>
      </c>
      <c r="H6" s="48" t="s">
        <v>648</v>
      </c>
      <c r="I6" s="48">
        <v>2.1</v>
      </c>
      <c r="J6" s="48">
        <v>766</v>
      </c>
      <c r="K6" s="45">
        <v>2</v>
      </c>
      <c r="L6" s="47">
        <v>2</v>
      </c>
      <c r="M6" s="48" t="s">
        <v>649</v>
      </c>
      <c r="N6" s="48">
        <v>803</v>
      </c>
      <c r="O6" s="46">
        <f aca="true" t="shared" si="0" ref="O6:O11">IF(H6="","",J6+N6)</f>
        <v>1569</v>
      </c>
      <c r="P6" s="46">
        <f aca="true" t="shared" si="1" ref="P6:P11">IF(O6="","",RANK(O6,$O$6:$O$20))</f>
        <v>1</v>
      </c>
      <c r="Q6" s="50"/>
    </row>
    <row r="7" spans="1:17" ht="12">
      <c r="A7" s="30">
        <v>2</v>
      </c>
      <c r="B7" s="44">
        <v>812</v>
      </c>
      <c r="C7" s="46" t="s">
        <v>650</v>
      </c>
      <c r="D7" s="45">
        <v>2</v>
      </c>
      <c r="E7" s="46" t="s">
        <v>181</v>
      </c>
      <c r="F7" s="45">
        <v>2</v>
      </c>
      <c r="G7" s="47">
        <v>3</v>
      </c>
      <c r="H7" s="48" t="s">
        <v>651</v>
      </c>
      <c r="I7" s="48">
        <v>4.7</v>
      </c>
      <c r="J7" s="48">
        <v>627</v>
      </c>
      <c r="K7" s="45">
        <v>2</v>
      </c>
      <c r="L7" s="47">
        <v>7</v>
      </c>
      <c r="M7" s="48" t="s">
        <v>652</v>
      </c>
      <c r="N7" s="48">
        <v>699</v>
      </c>
      <c r="O7" s="46">
        <f t="shared" si="0"/>
        <v>1326</v>
      </c>
      <c r="P7" s="46">
        <f t="shared" si="1"/>
        <v>2</v>
      </c>
      <c r="Q7" s="50"/>
    </row>
    <row r="8" spans="1:17" ht="12">
      <c r="A8" s="30">
        <v>3</v>
      </c>
      <c r="B8" s="44">
        <v>237</v>
      </c>
      <c r="C8" s="46" t="s">
        <v>653</v>
      </c>
      <c r="D8" s="45">
        <v>1</v>
      </c>
      <c r="E8" s="46" t="s">
        <v>290</v>
      </c>
      <c r="F8" s="45">
        <v>1</v>
      </c>
      <c r="G8" s="47">
        <v>3</v>
      </c>
      <c r="H8" s="48" t="s">
        <v>654</v>
      </c>
      <c r="I8" s="48">
        <v>2.1</v>
      </c>
      <c r="J8" s="48">
        <v>373</v>
      </c>
      <c r="K8" s="45">
        <v>1</v>
      </c>
      <c r="L8" s="47">
        <v>7</v>
      </c>
      <c r="M8" s="48" t="s">
        <v>655</v>
      </c>
      <c r="N8" s="48">
        <v>564</v>
      </c>
      <c r="O8" s="46">
        <f t="shared" si="0"/>
        <v>937</v>
      </c>
      <c r="P8" s="46">
        <f t="shared" si="1"/>
        <v>3</v>
      </c>
      <c r="Q8" s="50"/>
    </row>
    <row r="9" spans="1:17" ht="12">
      <c r="A9" s="30">
        <v>4</v>
      </c>
      <c r="B9" s="44">
        <v>699</v>
      </c>
      <c r="C9" s="46" t="s">
        <v>656</v>
      </c>
      <c r="D9" s="45">
        <v>1</v>
      </c>
      <c r="E9" s="46" t="s">
        <v>657</v>
      </c>
      <c r="F9" s="45">
        <v>2</v>
      </c>
      <c r="G9" s="47">
        <v>4</v>
      </c>
      <c r="H9" s="48" t="s">
        <v>658</v>
      </c>
      <c r="I9" s="48">
        <v>4.7</v>
      </c>
      <c r="J9" s="48">
        <v>414</v>
      </c>
      <c r="K9" s="45">
        <v>2</v>
      </c>
      <c r="L9" s="47">
        <v>8</v>
      </c>
      <c r="M9" s="48" t="s">
        <v>659</v>
      </c>
      <c r="N9" s="48">
        <v>417</v>
      </c>
      <c r="O9" s="46">
        <f t="shared" si="0"/>
        <v>831</v>
      </c>
      <c r="P9" s="46">
        <f t="shared" si="1"/>
        <v>4</v>
      </c>
      <c r="Q9" s="50"/>
    </row>
    <row r="10" spans="1:17" ht="12">
      <c r="A10" s="30">
        <v>5</v>
      </c>
      <c r="B10" s="44">
        <v>28</v>
      </c>
      <c r="C10" s="46" t="s">
        <v>660</v>
      </c>
      <c r="D10" s="45">
        <v>2</v>
      </c>
      <c r="E10" s="46" t="s">
        <v>455</v>
      </c>
      <c r="F10" s="45">
        <v>1</v>
      </c>
      <c r="G10" s="47">
        <v>6</v>
      </c>
      <c r="H10" s="48" t="s">
        <v>661</v>
      </c>
      <c r="I10" s="48">
        <v>2.1</v>
      </c>
      <c r="J10" s="48">
        <v>294</v>
      </c>
      <c r="K10" s="45">
        <v>2</v>
      </c>
      <c r="L10" s="47">
        <v>3</v>
      </c>
      <c r="M10" s="48" t="s">
        <v>662</v>
      </c>
      <c r="N10" s="48">
        <v>409</v>
      </c>
      <c r="O10" s="46">
        <f t="shared" si="0"/>
        <v>703</v>
      </c>
      <c r="P10" s="46">
        <f t="shared" si="1"/>
        <v>5</v>
      </c>
      <c r="Q10" s="50"/>
    </row>
    <row r="11" spans="1:17" ht="12">
      <c r="A11" s="30">
        <v>6</v>
      </c>
      <c r="B11" s="44">
        <v>69</v>
      </c>
      <c r="C11" s="46" t="s">
        <v>663</v>
      </c>
      <c r="D11" s="45">
        <v>1</v>
      </c>
      <c r="E11" s="46" t="s">
        <v>250</v>
      </c>
      <c r="F11" s="45">
        <v>2</v>
      </c>
      <c r="G11" s="47">
        <v>7</v>
      </c>
      <c r="H11" s="48" t="s">
        <v>664</v>
      </c>
      <c r="I11" s="48">
        <v>4.7</v>
      </c>
      <c r="J11" s="48">
        <v>0</v>
      </c>
      <c r="K11" s="45">
        <v>1</v>
      </c>
      <c r="L11" s="47">
        <v>4</v>
      </c>
      <c r="M11" s="48" t="s">
        <v>665</v>
      </c>
      <c r="N11" s="48">
        <v>357</v>
      </c>
      <c r="O11" s="46">
        <f t="shared" si="0"/>
        <v>357</v>
      </c>
      <c r="P11" s="46">
        <f t="shared" si="1"/>
        <v>6</v>
      </c>
      <c r="Q11" s="50"/>
    </row>
    <row r="12" spans="1:17" ht="12">
      <c r="A12" s="30">
        <v>7</v>
      </c>
      <c r="B12" s="44">
        <v>650</v>
      </c>
      <c r="C12" s="46" t="s">
        <v>666</v>
      </c>
      <c r="D12" s="45">
        <v>1</v>
      </c>
      <c r="E12" s="46" t="s">
        <v>441</v>
      </c>
      <c r="F12" s="45">
        <v>2</v>
      </c>
      <c r="G12" s="47">
        <v>6</v>
      </c>
      <c r="H12" s="48" t="s">
        <v>667</v>
      </c>
      <c r="I12" s="48">
        <v>4.7</v>
      </c>
      <c r="J12" s="48">
        <v>454</v>
      </c>
      <c r="K12" s="45">
        <v>1</v>
      </c>
      <c r="L12" s="47">
        <v>3</v>
      </c>
      <c r="M12" s="48"/>
      <c r="N12" s="48"/>
      <c r="O12" s="46" t="s">
        <v>151</v>
      </c>
      <c r="P12" s="46"/>
      <c r="Q12" s="50"/>
    </row>
    <row r="13" spans="1:17" ht="12">
      <c r="A13" s="30">
        <v>8</v>
      </c>
      <c r="B13" s="44">
        <v>651</v>
      </c>
      <c r="C13" s="46" t="s">
        <v>668</v>
      </c>
      <c r="D13" s="45">
        <v>1</v>
      </c>
      <c r="E13" s="46" t="s">
        <v>441</v>
      </c>
      <c r="F13" s="45">
        <v>1</v>
      </c>
      <c r="G13" s="47">
        <v>8</v>
      </c>
      <c r="H13" s="48" t="s">
        <v>669</v>
      </c>
      <c r="I13" s="48">
        <v>2.1</v>
      </c>
      <c r="J13" s="48">
        <v>238</v>
      </c>
      <c r="K13" s="45">
        <v>2</v>
      </c>
      <c r="L13" s="47">
        <v>5</v>
      </c>
      <c r="M13" s="48"/>
      <c r="N13" s="48"/>
      <c r="O13" s="46" t="s">
        <v>151</v>
      </c>
      <c r="P13" s="46"/>
      <c r="Q13" s="50"/>
    </row>
    <row r="14" spans="1:17" ht="12">
      <c r="A14" s="30"/>
      <c r="B14" s="44">
        <v>643</v>
      </c>
      <c r="C14" s="46" t="s">
        <v>670</v>
      </c>
      <c r="D14" s="45">
        <v>2</v>
      </c>
      <c r="E14" s="46" t="s">
        <v>441</v>
      </c>
      <c r="F14" s="45">
        <v>1</v>
      </c>
      <c r="G14" s="47">
        <v>4</v>
      </c>
      <c r="H14" s="48" t="s">
        <v>671</v>
      </c>
      <c r="I14" s="48">
        <v>2.1</v>
      </c>
      <c r="J14" s="48">
        <v>133</v>
      </c>
      <c r="K14" s="45">
        <v>1</v>
      </c>
      <c r="L14" s="47">
        <v>8</v>
      </c>
      <c r="M14" s="48"/>
      <c r="N14" s="48"/>
      <c r="O14" s="46" t="s">
        <v>151</v>
      </c>
      <c r="P14" s="46"/>
      <c r="Q14" s="50"/>
    </row>
    <row r="15" spans="1:17" ht="12">
      <c r="A15" s="30"/>
      <c r="B15" s="44">
        <v>617</v>
      </c>
      <c r="C15" s="46" t="s">
        <v>672</v>
      </c>
      <c r="D15" s="45">
        <v>2</v>
      </c>
      <c r="E15" s="46" t="s">
        <v>673</v>
      </c>
      <c r="F15" s="45">
        <v>1</v>
      </c>
      <c r="G15" s="47">
        <v>2</v>
      </c>
      <c r="H15" s="48"/>
      <c r="I15" s="48">
        <v>2.1</v>
      </c>
      <c r="J15" s="48"/>
      <c r="K15" s="45">
        <v>1</v>
      </c>
      <c r="L15" s="47">
        <v>6</v>
      </c>
      <c r="M15" s="48"/>
      <c r="N15" s="48"/>
      <c r="O15" s="46" t="s">
        <v>445</v>
      </c>
      <c r="P15" s="46"/>
      <c r="Q15" s="50"/>
    </row>
    <row r="16" spans="1:17" ht="12">
      <c r="A16" s="30"/>
      <c r="B16" s="44">
        <v>306</v>
      </c>
      <c r="C16" s="46" t="s">
        <v>674</v>
      </c>
      <c r="D16" s="45">
        <v>3</v>
      </c>
      <c r="E16" s="46" t="s">
        <v>376</v>
      </c>
      <c r="F16" s="45">
        <v>1</v>
      </c>
      <c r="G16" s="47">
        <v>7</v>
      </c>
      <c r="H16" s="48"/>
      <c r="I16" s="48">
        <v>2.1</v>
      </c>
      <c r="J16" s="48"/>
      <c r="K16" s="45">
        <v>2</v>
      </c>
      <c r="L16" s="47">
        <v>4</v>
      </c>
      <c r="M16" s="48"/>
      <c r="N16" s="48"/>
      <c r="O16" s="46" t="s">
        <v>445</v>
      </c>
      <c r="P16" s="46"/>
      <c r="Q16" s="50"/>
    </row>
    <row r="17" spans="1:17" ht="12">
      <c r="A17" s="30"/>
      <c r="B17" s="44"/>
      <c r="C17" s="46" t="s">
        <v>675</v>
      </c>
      <c r="D17" s="45"/>
      <c r="E17" s="46" t="s">
        <v>676</v>
      </c>
      <c r="F17" s="45">
        <v>2</v>
      </c>
      <c r="G17" s="47">
        <v>2</v>
      </c>
      <c r="H17" s="48"/>
      <c r="I17" s="48">
        <v>4.7</v>
      </c>
      <c r="J17" s="48"/>
      <c r="K17" s="45">
        <v>2</v>
      </c>
      <c r="L17" s="47">
        <v>6</v>
      </c>
      <c r="M17" s="48"/>
      <c r="N17" s="48"/>
      <c r="O17" s="46" t="s">
        <v>445</v>
      </c>
      <c r="P17" s="46"/>
      <c r="Q17" s="50"/>
    </row>
    <row r="18" spans="1:17" ht="12">
      <c r="A18" s="30"/>
      <c r="B18" s="44">
        <v>211</v>
      </c>
      <c r="C18" s="46" t="s">
        <v>677</v>
      </c>
      <c r="D18" s="45"/>
      <c r="E18" s="46" t="s">
        <v>459</v>
      </c>
      <c r="F18" s="45">
        <v>2</v>
      </c>
      <c r="G18" s="47">
        <v>5</v>
      </c>
      <c r="H18" s="48"/>
      <c r="I18" s="48">
        <v>4.7</v>
      </c>
      <c r="J18" s="48"/>
      <c r="K18" s="45">
        <v>1</v>
      </c>
      <c r="L18" s="47">
        <v>2</v>
      </c>
      <c r="M18" s="48"/>
      <c r="N18" s="48"/>
      <c r="O18" s="46" t="s">
        <v>445</v>
      </c>
      <c r="P18" s="46"/>
      <c r="Q18" s="50"/>
    </row>
    <row r="19" spans="1:17" ht="12">
      <c r="A19" s="30"/>
      <c r="B19" s="44">
        <v>369</v>
      </c>
      <c r="C19" s="46" t="s">
        <v>678</v>
      </c>
      <c r="D19" s="45">
        <v>2</v>
      </c>
      <c r="E19" s="46" t="s">
        <v>421</v>
      </c>
      <c r="F19" s="45">
        <v>2</v>
      </c>
      <c r="G19" s="47">
        <v>8</v>
      </c>
      <c r="H19" s="48"/>
      <c r="I19" s="48">
        <v>4.7</v>
      </c>
      <c r="J19" s="48"/>
      <c r="K19" s="45">
        <v>1</v>
      </c>
      <c r="L19" s="47">
        <v>5</v>
      </c>
      <c r="M19" s="48"/>
      <c r="N19" s="48"/>
      <c r="O19" s="46" t="s">
        <v>445</v>
      </c>
      <c r="P19" s="46"/>
      <c r="Q19" s="50"/>
    </row>
    <row r="20" spans="1:17" ht="12">
      <c r="A20" s="30"/>
      <c r="B20" s="44"/>
      <c r="C20" s="46"/>
      <c r="D20" s="45"/>
      <c r="E20" s="46"/>
      <c r="F20" s="45"/>
      <c r="G20" s="47"/>
      <c r="H20" s="48"/>
      <c r="I20" s="48"/>
      <c r="J20" s="48"/>
      <c r="K20" s="45"/>
      <c r="L20" s="47"/>
      <c r="M20" s="48"/>
      <c r="N20" s="48"/>
      <c r="O20" s="46"/>
      <c r="P20" s="46"/>
      <c r="Q20" s="50"/>
    </row>
    <row r="21" spans="1:17" ht="12">
      <c r="A21" s="30"/>
      <c r="B21" s="33"/>
      <c r="C21" s="33"/>
      <c r="D21" s="32"/>
      <c r="E21" s="33"/>
      <c r="F21" s="32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0"/>
    </row>
    <row r="22" spans="1:17" ht="12">
      <c r="A22" s="30"/>
      <c r="B22" s="30"/>
      <c r="C22" s="30"/>
      <c r="E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2">
      <c r="A23" s="30"/>
      <c r="B23" s="30"/>
      <c r="C23" s="30"/>
      <c r="E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">
      <c r="A24" s="30"/>
      <c r="B24" s="30"/>
      <c r="C24" s="30"/>
      <c r="E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">
      <c r="A25" s="30"/>
      <c r="B25" s="30"/>
      <c r="C25" s="30"/>
      <c r="E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</sheetData>
  <sheetProtection/>
  <printOptions/>
  <pageMargins left="0.590157" right="0.590157" top="0.590157" bottom="0.590157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5"/>
  <sheetViews>
    <sheetView defaultGridColor="0" zoomScalePageLayoutView="0" colorId="22" workbookViewId="0" topLeftCell="A1">
      <selection activeCell="R3" sqref="R3"/>
    </sheetView>
  </sheetViews>
  <sheetFormatPr defaultColWidth="17.16015625" defaultRowHeight="16.5" customHeight="1"/>
  <cols>
    <col min="1" max="1" width="2.83203125" style="3" customWidth="1"/>
    <col min="2" max="2" width="6" style="3" customWidth="1"/>
    <col min="3" max="3" width="20.66015625" style="3" customWidth="1"/>
    <col min="4" max="4" width="5.83203125" style="79" customWidth="1"/>
    <col min="5" max="5" width="22.16015625" style="3" customWidth="1"/>
    <col min="6" max="6" width="3.83203125" style="79" customWidth="1"/>
    <col min="7" max="7" width="4.83203125" style="79" customWidth="1"/>
    <col min="8" max="8" width="10.16015625" style="79" customWidth="1"/>
    <col min="9" max="9" width="9" style="80" customWidth="1"/>
    <col min="10" max="10" width="7.16015625" style="3" customWidth="1"/>
    <col min="11" max="11" width="3.83203125" style="3" customWidth="1"/>
    <col min="12" max="12" width="4.83203125" style="3" customWidth="1"/>
    <col min="13" max="13" width="7" style="81" customWidth="1"/>
    <col min="14" max="14" width="5.83203125" style="3" customWidth="1"/>
    <col min="15" max="15" width="14" style="3" customWidth="1"/>
    <col min="16" max="16" width="5.83203125" style="3" customWidth="1"/>
    <col min="17" max="17" width="3.83203125" style="3" customWidth="1"/>
    <col min="18" max="18" width="3.83203125" style="79" customWidth="1"/>
    <col min="19" max="19" width="4.83203125" style="79" customWidth="1"/>
    <col min="20" max="20" width="10.16015625" style="79" customWidth="1"/>
    <col min="21" max="21" width="9" style="80" customWidth="1"/>
    <col min="22" max="22" width="7.16015625" style="3" customWidth="1"/>
    <col min="23" max="16384" width="17.16015625" style="3" customWidth="1"/>
  </cols>
  <sheetData>
    <row r="1" spans="1:22" ht="22.5" customHeight="1">
      <c r="A1" s="82"/>
      <c r="B1" s="83" t="s">
        <v>679</v>
      </c>
      <c r="C1" s="84"/>
      <c r="D1" s="85"/>
      <c r="E1" s="84"/>
      <c r="F1" s="85"/>
      <c r="G1" s="85"/>
      <c r="H1" s="84"/>
      <c r="I1" s="86"/>
      <c r="J1" s="82"/>
      <c r="K1" s="79"/>
      <c r="L1" s="79"/>
      <c r="M1" s="82"/>
      <c r="N1" s="82"/>
      <c r="O1" s="82"/>
      <c r="P1" s="82"/>
      <c r="Q1" s="82"/>
      <c r="T1" s="82"/>
      <c r="U1" s="82"/>
      <c r="V1" s="82"/>
    </row>
    <row r="2" spans="1:22" ht="12.75">
      <c r="A2" s="82"/>
      <c r="B2" s="84"/>
      <c r="C2" s="84"/>
      <c r="D2" s="85"/>
      <c r="E2" s="84"/>
      <c r="F2" s="85"/>
      <c r="G2" s="85"/>
      <c r="H2" s="84"/>
      <c r="I2" s="82"/>
      <c r="J2" s="82"/>
      <c r="K2" s="79"/>
      <c r="L2" s="79"/>
      <c r="M2" s="82"/>
      <c r="N2" s="82"/>
      <c r="O2" s="82"/>
      <c r="P2" s="87" t="s">
        <v>680</v>
      </c>
      <c r="Q2" s="82"/>
      <c r="R2" s="79" t="s">
        <v>681</v>
      </c>
      <c r="T2" s="82"/>
      <c r="U2" s="82"/>
      <c r="V2" s="82"/>
    </row>
    <row r="3" spans="1:23" ht="12.75">
      <c r="A3" s="82"/>
      <c r="B3" s="88"/>
      <c r="C3" s="89"/>
      <c r="D3" s="89"/>
      <c r="E3" s="89"/>
      <c r="F3" s="90"/>
      <c r="G3" s="84"/>
      <c r="H3" s="85" t="s">
        <v>682</v>
      </c>
      <c r="I3" s="85"/>
      <c r="J3" s="85"/>
      <c r="K3" s="89"/>
      <c r="L3" s="85"/>
      <c r="M3" s="85" t="s">
        <v>683</v>
      </c>
      <c r="N3" s="85"/>
      <c r="O3" s="89"/>
      <c r="P3" s="89"/>
      <c r="Q3" s="91"/>
      <c r="R3" s="92"/>
      <c r="S3" s="84"/>
      <c r="T3" s="85" t="s">
        <v>682</v>
      </c>
      <c r="U3" s="85"/>
      <c r="V3" s="85"/>
      <c r="W3" s="10"/>
    </row>
    <row r="4" spans="1:23" ht="10.5" customHeight="1">
      <c r="A4" s="82"/>
      <c r="B4" s="91" t="s">
        <v>37</v>
      </c>
      <c r="C4" s="93" t="s">
        <v>38</v>
      </c>
      <c r="D4" s="93" t="s">
        <v>39</v>
      </c>
      <c r="E4" s="93" t="s">
        <v>40</v>
      </c>
      <c r="F4" s="93"/>
      <c r="I4" s="79"/>
      <c r="J4" s="79"/>
      <c r="K4" s="93"/>
      <c r="L4" s="79"/>
      <c r="M4" s="79"/>
      <c r="N4" s="79"/>
      <c r="O4" s="93"/>
      <c r="P4" s="93"/>
      <c r="Q4" s="91"/>
      <c r="R4" s="91"/>
      <c r="U4" s="79"/>
      <c r="V4" s="79"/>
      <c r="W4" s="10"/>
    </row>
    <row r="5" spans="1:23" ht="10.5" customHeight="1">
      <c r="A5" s="82"/>
      <c r="B5" s="91"/>
      <c r="C5" s="93"/>
      <c r="D5" s="93"/>
      <c r="E5" s="93"/>
      <c r="F5" s="93" t="s">
        <v>42</v>
      </c>
      <c r="G5" s="79" t="s">
        <v>684</v>
      </c>
      <c r="H5" s="79" t="s">
        <v>44</v>
      </c>
      <c r="I5" s="79" t="s">
        <v>45</v>
      </c>
      <c r="J5" s="79" t="s">
        <v>46</v>
      </c>
      <c r="K5" s="93" t="s">
        <v>42</v>
      </c>
      <c r="L5" s="79" t="s">
        <v>684</v>
      </c>
      <c r="M5" s="79" t="s">
        <v>44</v>
      </c>
      <c r="N5" s="79" t="s">
        <v>46</v>
      </c>
      <c r="O5" s="93" t="s">
        <v>472</v>
      </c>
      <c r="P5" s="93" t="s">
        <v>47</v>
      </c>
      <c r="Q5" s="91"/>
      <c r="R5" s="91" t="s">
        <v>42</v>
      </c>
      <c r="S5" s="79" t="s">
        <v>684</v>
      </c>
      <c r="T5" s="79" t="s">
        <v>44</v>
      </c>
      <c r="U5" s="79" t="s">
        <v>45</v>
      </c>
      <c r="V5" s="79" t="s">
        <v>46</v>
      </c>
      <c r="W5" s="10"/>
    </row>
    <row r="6" spans="1:23" ht="18" customHeight="1">
      <c r="A6" s="82">
        <v>1</v>
      </c>
      <c r="B6" s="94">
        <v>503</v>
      </c>
      <c r="C6" s="95" t="s">
        <v>685</v>
      </c>
      <c r="D6" s="96">
        <v>2</v>
      </c>
      <c r="E6" s="95" t="s">
        <v>149</v>
      </c>
      <c r="F6" s="96">
        <v>1</v>
      </c>
      <c r="G6" s="97">
        <v>8</v>
      </c>
      <c r="H6" s="98" t="s">
        <v>686</v>
      </c>
      <c r="I6" s="99">
        <v>3</v>
      </c>
      <c r="J6" s="98">
        <v>567</v>
      </c>
      <c r="K6" s="96"/>
      <c r="L6" s="97">
        <v>4</v>
      </c>
      <c r="M6" s="98" t="s">
        <v>687</v>
      </c>
      <c r="N6" s="98">
        <v>487</v>
      </c>
      <c r="O6" s="95">
        <f>IF(H6="","",J6+N6)</f>
        <v>1054</v>
      </c>
      <c r="P6" s="95">
        <f>IF(O6="","",RANK(O6,$O$6:$O$13))</f>
        <v>1</v>
      </c>
      <c r="Q6" s="86"/>
      <c r="R6" s="100">
        <v>1</v>
      </c>
      <c r="S6" s="97">
        <v>8</v>
      </c>
      <c r="T6" s="98"/>
      <c r="U6" s="99"/>
      <c r="V6" s="98"/>
      <c r="W6" s="10"/>
    </row>
    <row r="7" spans="1:23" ht="18" customHeight="1">
      <c r="A7" s="82">
        <v>2</v>
      </c>
      <c r="B7" s="94">
        <v>105</v>
      </c>
      <c r="C7" s="95" t="s">
        <v>688</v>
      </c>
      <c r="D7" s="96">
        <v>2</v>
      </c>
      <c r="E7" s="95" t="s">
        <v>64</v>
      </c>
      <c r="F7" s="96">
        <v>1</v>
      </c>
      <c r="G7" s="97">
        <v>2</v>
      </c>
      <c r="H7" s="98" t="s">
        <v>689</v>
      </c>
      <c r="I7" s="99">
        <v>5.1</v>
      </c>
      <c r="J7" s="98">
        <v>557</v>
      </c>
      <c r="K7" s="96"/>
      <c r="L7" s="97">
        <v>6</v>
      </c>
      <c r="M7" s="98" t="s">
        <v>690</v>
      </c>
      <c r="N7" s="98">
        <v>441</v>
      </c>
      <c r="O7" s="95">
        <f>IF(H7="","",J7+N7)</f>
        <v>998</v>
      </c>
      <c r="P7" s="95">
        <f>IF(O7="","",RANK(O7,$O$6:$O$13))</f>
        <v>2</v>
      </c>
      <c r="Q7" s="86"/>
      <c r="R7" s="100">
        <v>1</v>
      </c>
      <c r="S7" s="97">
        <v>2</v>
      </c>
      <c r="T7" s="98" t="s">
        <v>691</v>
      </c>
      <c r="U7" s="99">
        <v>1.3</v>
      </c>
      <c r="V7" s="98"/>
      <c r="W7" s="10"/>
    </row>
    <row r="8" spans="1:23" ht="18" customHeight="1">
      <c r="A8" s="82">
        <v>3</v>
      </c>
      <c r="B8" s="94">
        <v>67</v>
      </c>
      <c r="C8" s="95" t="s">
        <v>692</v>
      </c>
      <c r="D8" s="96">
        <v>1</v>
      </c>
      <c r="E8" s="95" t="s">
        <v>113</v>
      </c>
      <c r="F8" s="96">
        <v>1</v>
      </c>
      <c r="G8" s="97">
        <v>4</v>
      </c>
      <c r="H8" s="98" t="s">
        <v>693</v>
      </c>
      <c r="I8" s="99">
        <v>3.8</v>
      </c>
      <c r="J8" s="98">
        <v>427</v>
      </c>
      <c r="K8" s="96"/>
      <c r="L8" s="97">
        <v>8</v>
      </c>
      <c r="M8" s="98" t="s">
        <v>694</v>
      </c>
      <c r="N8" s="98">
        <v>267</v>
      </c>
      <c r="O8" s="95">
        <f>IF(H8="","",J8+N8)</f>
        <v>694</v>
      </c>
      <c r="P8" s="95">
        <f>IF(O8="","",RANK(O8,$O$6:$O$13))</f>
        <v>3</v>
      </c>
      <c r="Q8" s="86"/>
      <c r="R8" s="100">
        <v>1</v>
      </c>
      <c r="S8" s="97">
        <v>4</v>
      </c>
      <c r="T8" s="98"/>
      <c r="U8" s="99"/>
      <c r="V8" s="98"/>
      <c r="W8" s="10"/>
    </row>
    <row r="9" spans="1:23" ht="18" customHeight="1">
      <c r="A9" s="82">
        <v>4</v>
      </c>
      <c r="B9" s="94">
        <v>411</v>
      </c>
      <c r="C9" s="95" t="s">
        <v>695</v>
      </c>
      <c r="D9" s="96">
        <v>2</v>
      </c>
      <c r="E9" s="95" t="s">
        <v>696</v>
      </c>
      <c r="F9" s="96">
        <v>1</v>
      </c>
      <c r="G9" s="97">
        <v>7</v>
      </c>
      <c r="H9" s="98" t="s">
        <v>697</v>
      </c>
      <c r="I9" s="99">
        <v>2.3</v>
      </c>
      <c r="J9" s="98">
        <v>537</v>
      </c>
      <c r="K9" s="96"/>
      <c r="L9" s="97">
        <v>3</v>
      </c>
      <c r="M9" s="98"/>
      <c r="N9" s="98"/>
      <c r="O9" s="95" t="s">
        <v>151</v>
      </c>
      <c r="P9" s="95"/>
      <c r="Q9" s="86"/>
      <c r="R9" s="100">
        <v>1</v>
      </c>
      <c r="S9" s="97">
        <v>7</v>
      </c>
      <c r="T9" s="98"/>
      <c r="U9" s="99"/>
      <c r="V9" s="98"/>
      <c r="W9" s="10"/>
    </row>
    <row r="10" spans="1:23" ht="18" customHeight="1">
      <c r="A10" s="82">
        <v>5</v>
      </c>
      <c r="B10" s="94">
        <v>314</v>
      </c>
      <c r="C10" s="95" t="s">
        <v>698</v>
      </c>
      <c r="D10" s="96">
        <v>1</v>
      </c>
      <c r="E10" s="95" t="s">
        <v>77</v>
      </c>
      <c r="F10" s="96">
        <v>1</v>
      </c>
      <c r="G10" s="97">
        <v>1</v>
      </c>
      <c r="H10" s="98"/>
      <c r="I10" s="99"/>
      <c r="J10" s="98"/>
      <c r="K10" s="96"/>
      <c r="L10" s="97">
        <v>5</v>
      </c>
      <c r="M10" s="98"/>
      <c r="N10" s="98"/>
      <c r="O10" s="95" t="s">
        <v>445</v>
      </c>
      <c r="P10" s="95"/>
      <c r="Q10" s="86"/>
      <c r="R10" s="100">
        <v>1</v>
      </c>
      <c r="S10" s="97">
        <v>1</v>
      </c>
      <c r="T10" s="98"/>
      <c r="U10" s="99"/>
      <c r="V10" s="98"/>
      <c r="W10" s="10"/>
    </row>
    <row r="11" spans="1:23" ht="18" customHeight="1">
      <c r="A11" s="82">
        <v>6</v>
      </c>
      <c r="B11" s="94">
        <v>322</v>
      </c>
      <c r="C11" s="95" t="s">
        <v>699</v>
      </c>
      <c r="D11" s="96">
        <v>1</v>
      </c>
      <c r="E11" s="95" t="s">
        <v>77</v>
      </c>
      <c r="F11" s="96">
        <v>1</v>
      </c>
      <c r="G11" s="97">
        <v>3</v>
      </c>
      <c r="H11" s="98"/>
      <c r="I11" s="99"/>
      <c r="J11" s="98"/>
      <c r="K11" s="96"/>
      <c r="L11" s="97">
        <v>7</v>
      </c>
      <c r="M11" s="98"/>
      <c r="N11" s="98"/>
      <c r="O11" s="95" t="s">
        <v>445</v>
      </c>
      <c r="P11" s="95"/>
      <c r="Q11" s="86"/>
      <c r="R11" s="100">
        <v>1</v>
      </c>
      <c r="S11" s="97">
        <v>3</v>
      </c>
      <c r="T11" s="98"/>
      <c r="U11" s="99"/>
      <c r="V11" s="98"/>
      <c r="W11" s="10"/>
    </row>
    <row r="12" spans="1:23" ht="18" customHeight="1">
      <c r="A12" s="82">
        <v>7</v>
      </c>
      <c r="B12" s="94">
        <v>316</v>
      </c>
      <c r="C12" s="95" t="s">
        <v>700</v>
      </c>
      <c r="D12" s="96">
        <v>1</v>
      </c>
      <c r="E12" s="95" t="s">
        <v>77</v>
      </c>
      <c r="F12" s="96">
        <v>1</v>
      </c>
      <c r="G12" s="97">
        <v>5</v>
      </c>
      <c r="H12" s="98"/>
      <c r="I12" s="99"/>
      <c r="J12" s="98"/>
      <c r="K12" s="96"/>
      <c r="L12" s="97">
        <v>1</v>
      </c>
      <c r="M12" s="98"/>
      <c r="N12" s="98"/>
      <c r="O12" s="95" t="s">
        <v>445</v>
      </c>
      <c r="P12" s="95"/>
      <c r="Q12" s="86"/>
      <c r="R12" s="100">
        <v>1</v>
      </c>
      <c r="S12" s="97">
        <v>5</v>
      </c>
      <c r="T12" s="98"/>
      <c r="U12" s="99"/>
      <c r="V12" s="98"/>
      <c r="W12" s="10"/>
    </row>
    <row r="13" spans="1:23" ht="18" customHeight="1">
      <c r="A13" s="82">
        <v>8</v>
      </c>
      <c r="B13" s="94">
        <v>508</v>
      </c>
      <c r="C13" s="95" t="s">
        <v>701</v>
      </c>
      <c r="D13" s="96">
        <v>2</v>
      </c>
      <c r="E13" s="95" t="s">
        <v>149</v>
      </c>
      <c r="F13" s="96">
        <v>1</v>
      </c>
      <c r="G13" s="97">
        <v>6</v>
      </c>
      <c r="H13" s="98"/>
      <c r="I13" s="99"/>
      <c r="J13" s="98"/>
      <c r="K13" s="96"/>
      <c r="L13" s="97">
        <v>2</v>
      </c>
      <c r="M13" s="98"/>
      <c r="N13" s="98"/>
      <c r="O13" s="95" t="s">
        <v>445</v>
      </c>
      <c r="P13" s="95"/>
      <c r="Q13" s="86"/>
      <c r="R13" s="100">
        <v>1</v>
      </c>
      <c r="S13" s="97">
        <v>6</v>
      </c>
      <c r="T13" s="98"/>
      <c r="U13" s="99"/>
      <c r="V13" s="98"/>
      <c r="W13" s="10"/>
    </row>
    <row r="14" spans="1:23" ht="18" customHeight="1">
      <c r="A14" s="82"/>
      <c r="B14" s="94"/>
      <c r="C14" s="95"/>
      <c r="D14" s="96"/>
      <c r="E14" s="95"/>
      <c r="F14" s="96"/>
      <c r="G14" s="97"/>
      <c r="H14" s="98"/>
      <c r="I14" s="99"/>
      <c r="J14" s="98"/>
      <c r="K14" s="96"/>
      <c r="L14" s="97"/>
      <c r="M14" s="98"/>
      <c r="N14" s="98"/>
      <c r="O14" s="95"/>
      <c r="P14" s="95"/>
      <c r="Q14" s="86"/>
      <c r="R14" s="100"/>
      <c r="S14" s="97"/>
      <c r="T14" s="98"/>
      <c r="U14" s="99"/>
      <c r="V14" s="98"/>
      <c r="W14" s="10"/>
    </row>
    <row r="15" spans="1:22" ht="12.75">
      <c r="A15" s="82"/>
      <c r="B15" s="84"/>
      <c r="C15" s="84"/>
      <c r="D15" s="85"/>
      <c r="E15" s="84"/>
      <c r="F15" s="85"/>
      <c r="G15" s="85"/>
      <c r="H15" s="84"/>
      <c r="I15" s="84"/>
      <c r="J15" s="84"/>
      <c r="K15" s="85"/>
      <c r="L15" s="85"/>
      <c r="M15" s="84"/>
      <c r="N15" s="84"/>
      <c r="O15" s="84"/>
      <c r="P15" s="84"/>
      <c r="Q15" s="82"/>
      <c r="R15" s="85"/>
      <c r="S15" s="85"/>
      <c r="T15" s="84"/>
      <c r="U15" s="84"/>
      <c r="V15" s="84"/>
    </row>
    <row r="16" spans="1:22" ht="12.75">
      <c r="A16" s="82"/>
      <c r="B16" s="82"/>
      <c r="C16" s="82"/>
      <c r="E16" s="82"/>
      <c r="H16" s="82"/>
      <c r="I16" s="82"/>
      <c r="J16" s="82"/>
      <c r="K16" s="79"/>
      <c r="L16" s="79"/>
      <c r="M16" s="82"/>
      <c r="N16" s="82"/>
      <c r="O16" s="82"/>
      <c r="P16" s="82"/>
      <c r="Q16" s="82"/>
      <c r="T16" s="82"/>
      <c r="U16" s="82"/>
      <c r="V16" s="82"/>
    </row>
    <row r="17" spans="1:22" ht="12.75">
      <c r="A17" s="82"/>
      <c r="B17" s="82"/>
      <c r="C17" s="82"/>
      <c r="E17" s="82"/>
      <c r="H17" s="82"/>
      <c r="I17" s="82"/>
      <c r="J17" s="82"/>
      <c r="K17" s="79"/>
      <c r="L17" s="79"/>
      <c r="M17" s="82"/>
      <c r="N17" s="82"/>
      <c r="O17" s="82"/>
      <c r="P17" s="82"/>
      <c r="Q17" s="82"/>
      <c r="T17" s="82"/>
      <c r="U17" s="82"/>
      <c r="V17" s="82"/>
    </row>
    <row r="18" spans="1:22" ht="12.75">
      <c r="A18" s="82"/>
      <c r="B18" s="82"/>
      <c r="C18" s="82"/>
      <c r="E18" s="82"/>
      <c r="H18" s="82"/>
      <c r="I18" s="82"/>
      <c r="J18" s="82"/>
      <c r="K18" s="79"/>
      <c r="L18" s="79"/>
      <c r="M18" s="82"/>
      <c r="N18" s="82"/>
      <c r="O18" s="82"/>
      <c r="P18" s="82"/>
      <c r="Q18" s="82"/>
      <c r="T18" s="82"/>
      <c r="U18" s="82"/>
      <c r="V18" s="82"/>
    </row>
    <row r="19" spans="1:22" ht="12.75">
      <c r="A19" s="82"/>
      <c r="B19" s="82"/>
      <c r="C19" s="82"/>
      <c r="E19" s="82"/>
      <c r="H19" s="82"/>
      <c r="I19" s="82"/>
      <c r="J19" s="82"/>
      <c r="K19" s="79"/>
      <c r="L19" s="79"/>
      <c r="M19" s="82"/>
      <c r="N19" s="82"/>
      <c r="O19" s="82"/>
      <c r="P19" s="82"/>
      <c r="Q19" s="82"/>
      <c r="T19" s="82"/>
      <c r="U19" s="82"/>
      <c r="V19" s="82"/>
    </row>
    <row r="20" spans="1:22" ht="12.75">
      <c r="A20" s="82"/>
      <c r="B20" s="82"/>
      <c r="C20" s="82"/>
      <c r="E20" s="82"/>
      <c r="H20" s="82"/>
      <c r="I20" s="82"/>
      <c r="J20" s="82"/>
      <c r="K20" s="79"/>
      <c r="L20" s="79"/>
      <c r="M20" s="82"/>
      <c r="N20" s="82"/>
      <c r="O20" s="82"/>
      <c r="P20" s="82"/>
      <c r="Q20" s="82"/>
      <c r="T20" s="82"/>
      <c r="U20" s="82"/>
      <c r="V20" s="82"/>
    </row>
    <row r="21" spans="1:22" ht="12.75">
      <c r="A21" s="82"/>
      <c r="B21" s="82"/>
      <c r="C21" s="82"/>
      <c r="E21" s="82"/>
      <c r="H21" s="82"/>
      <c r="I21" s="82"/>
      <c r="J21" s="82"/>
      <c r="K21" s="79"/>
      <c r="L21" s="79"/>
      <c r="M21" s="82"/>
      <c r="N21" s="82"/>
      <c r="O21" s="82"/>
      <c r="P21" s="82"/>
      <c r="Q21" s="82"/>
      <c r="T21" s="82"/>
      <c r="U21" s="82"/>
      <c r="V21" s="82"/>
    </row>
    <row r="22" spans="1:22" ht="12.75">
      <c r="A22" s="82"/>
      <c r="B22" s="82"/>
      <c r="C22" s="82"/>
      <c r="E22" s="82"/>
      <c r="H22" s="82"/>
      <c r="I22" s="82"/>
      <c r="J22" s="82"/>
      <c r="K22" s="79"/>
      <c r="L22" s="79"/>
      <c r="M22" s="82"/>
      <c r="N22" s="82"/>
      <c r="O22" s="82"/>
      <c r="P22" s="82"/>
      <c r="Q22" s="82"/>
      <c r="T22" s="82"/>
      <c r="U22" s="82"/>
      <c r="V22" s="82"/>
    </row>
    <row r="23" spans="1:22" ht="12.75">
      <c r="A23" s="82"/>
      <c r="B23" s="82"/>
      <c r="C23" s="82"/>
      <c r="E23" s="82"/>
      <c r="H23" s="82"/>
      <c r="I23" s="82"/>
      <c r="J23" s="82"/>
      <c r="K23" s="79"/>
      <c r="L23" s="79"/>
      <c r="M23" s="82"/>
      <c r="N23" s="82"/>
      <c r="O23" s="82"/>
      <c r="P23" s="82"/>
      <c r="Q23" s="82"/>
      <c r="T23" s="82"/>
      <c r="U23" s="82"/>
      <c r="V23" s="82"/>
    </row>
    <row r="24" spans="1:22" ht="12.75">
      <c r="A24" s="82"/>
      <c r="B24" s="82"/>
      <c r="C24" s="82"/>
      <c r="E24" s="82"/>
      <c r="H24" s="82"/>
      <c r="I24" s="82"/>
      <c r="J24" s="82"/>
      <c r="K24" s="79"/>
      <c r="L24" s="79"/>
      <c r="M24" s="82"/>
      <c r="N24" s="82"/>
      <c r="O24" s="82"/>
      <c r="P24" s="82"/>
      <c r="Q24" s="82"/>
      <c r="T24" s="82"/>
      <c r="U24" s="82"/>
      <c r="V24" s="82"/>
    </row>
    <row r="25" spans="1:22" ht="12.75">
      <c r="A25" s="82"/>
      <c r="B25" s="82"/>
      <c r="C25" s="82"/>
      <c r="E25" s="82"/>
      <c r="H25" s="82"/>
      <c r="I25" s="82"/>
      <c r="J25" s="82"/>
      <c r="K25" s="79"/>
      <c r="L25" s="79"/>
      <c r="M25" s="82"/>
      <c r="N25" s="82"/>
      <c r="O25" s="82"/>
      <c r="P25" s="82"/>
      <c r="Q25" s="82"/>
      <c r="T25" s="82"/>
      <c r="U25" s="82"/>
      <c r="V25" s="82"/>
    </row>
  </sheetData>
  <sheetProtection/>
  <printOptions/>
  <pageMargins left="0.511811" right="0.511811" top="0.590157" bottom="0.590157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0"/>
  <sheetViews>
    <sheetView defaultGridColor="0" zoomScalePageLayoutView="0" colorId="22" workbookViewId="0" topLeftCell="A1">
      <selection activeCell="AE12" sqref="AE12"/>
    </sheetView>
  </sheetViews>
  <sheetFormatPr defaultColWidth="15.83203125" defaultRowHeight="15" customHeight="1"/>
  <cols>
    <col min="1" max="1" width="2.83203125" style="3" customWidth="1"/>
    <col min="2" max="2" width="6" style="3" customWidth="1"/>
    <col min="3" max="3" width="19.16015625" style="3" customWidth="1"/>
    <col min="4" max="4" width="3.83203125" style="26" customWidth="1"/>
    <col min="5" max="5" width="22.83203125" style="3" customWidth="1"/>
    <col min="6" max="6" width="3.83203125" style="26" customWidth="1"/>
    <col min="7" max="7" width="4.83203125" style="26" customWidth="1"/>
    <col min="8" max="8" width="7.33203125" style="29" customWidth="1"/>
    <col min="9" max="9" width="8" style="28" customWidth="1"/>
    <col min="10" max="10" width="5.83203125" style="3" customWidth="1"/>
    <col min="11" max="11" width="3.83203125" style="3" customWidth="1"/>
    <col min="12" max="12" width="4.83203125" style="3" customWidth="1"/>
    <col min="13" max="13" width="7.33203125" style="29" customWidth="1"/>
    <col min="14" max="14" width="5.83203125" style="3" customWidth="1"/>
    <col min="15" max="15" width="3.83203125" style="3" customWidth="1"/>
    <col min="16" max="16" width="4.83203125" style="3" customWidth="1"/>
    <col min="17" max="17" width="8.66015625" style="27" customWidth="1"/>
    <col min="18" max="18" width="7" style="28" customWidth="1"/>
    <col min="19" max="19" width="5.83203125" style="3" customWidth="1"/>
    <col min="20" max="20" width="8" style="3" customWidth="1"/>
    <col min="21" max="21" width="6.16015625" style="3" customWidth="1"/>
    <col min="22" max="22" width="3.83203125" style="3" customWidth="1"/>
    <col min="23" max="23" width="3.83203125" style="26" customWidth="1"/>
    <col min="24" max="24" width="4.83203125" style="26" customWidth="1"/>
    <col min="25" max="25" width="7.33203125" style="29" customWidth="1"/>
    <col min="26" max="26" width="8" style="28" customWidth="1"/>
    <col min="27" max="27" width="5.83203125" style="3" customWidth="1"/>
    <col min="28" max="28" width="3.83203125" style="3" customWidth="1"/>
    <col min="29" max="29" width="4.83203125" style="3" customWidth="1"/>
    <col min="30" max="30" width="8.66015625" style="27" customWidth="1"/>
    <col min="31" max="31" width="7" style="28" customWidth="1"/>
    <col min="32" max="32" width="5.83203125" style="3" customWidth="1"/>
    <col min="33" max="16384" width="15.83203125" style="3" customWidth="1"/>
  </cols>
  <sheetData>
    <row r="1" spans="1:32" ht="21" customHeight="1">
      <c r="A1" s="30"/>
      <c r="B1" s="31" t="s">
        <v>702</v>
      </c>
      <c r="C1" s="33"/>
      <c r="D1" s="32"/>
      <c r="E1" s="33"/>
      <c r="F1" s="32"/>
      <c r="G1" s="32"/>
      <c r="H1" s="33"/>
      <c r="I1" s="34"/>
      <c r="J1" s="30"/>
      <c r="K1" s="30"/>
      <c r="L1" s="30"/>
      <c r="M1" s="30"/>
      <c r="N1" s="30"/>
      <c r="O1" s="30"/>
      <c r="P1" s="30"/>
      <c r="Q1" s="30"/>
      <c r="R1" s="35"/>
      <c r="S1" s="30"/>
      <c r="T1" s="30"/>
      <c r="U1" s="30"/>
      <c r="V1" s="30"/>
      <c r="Y1" s="30"/>
      <c r="Z1" s="35"/>
      <c r="AA1" s="30"/>
      <c r="AB1" s="30"/>
      <c r="AC1" s="30"/>
      <c r="AD1" s="30"/>
      <c r="AE1" s="35"/>
      <c r="AF1" s="30"/>
    </row>
    <row r="2" spans="1:32" ht="12">
      <c r="A2" s="30"/>
      <c r="B2" s="33"/>
      <c r="C2" s="33"/>
      <c r="D2" s="32"/>
      <c r="E2" s="33"/>
      <c r="F2" s="32"/>
      <c r="G2" s="32"/>
      <c r="H2" s="33"/>
      <c r="I2" s="35"/>
      <c r="J2" s="30"/>
      <c r="K2" s="30"/>
      <c r="L2" s="30"/>
      <c r="M2" s="30"/>
      <c r="N2" s="30"/>
      <c r="O2" s="30"/>
      <c r="P2" s="30"/>
      <c r="Q2" s="30"/>
      <c r="R2" s="35"/>
      <c r="S2" s="30"/>
      <c r="T2" s="30"/>
      <c r="U2" s="36" t="s">
        <v>703</v>
      </c>
      <c r="V2" s="30"/>
      <c r="W2" s="101" t="s">
        <v>681</v>
      </c>
      <c r="Y2" s="30"/>
      <c r="Z2" s="35"/>
      <c r="AA2" s="30"/>
      <c r="AB2" s="30"/>
      <c r="AC2" s="30"/>
      <c r="AD2" s="30"/>
      <c r="AE2" s="35"/>
      <c r="AF2" s="30"/>
    </row>
    <row r="3" spans="1:33" ht="12">
      <c r="A3" s="30"/>
      <c r="B3" s="37"/>
      <c r="C3" s="38"/>
      <c r="D3" s="38"/>
      <c r="E3" s="38"/>
      <c r="F3" s="39"/>
      <c r="G3" s="33"/>
      <c r="H3" s="32" t="s">
        <v>682</v>
      </c>
      <c r="I3" s="40"/>
      <c r="J3" s="32"/>
      <c r="K3" s="38"/>
      <c r="L3" s="32"/>
      <c r="M3" s="32" t="s">
        <v>683</v>
      </c>
      <c r="N3" s="32"/>
      <c r="O3" s="38"/>
      <c r="P3" s="32"/>
      <c r="Q3" s="32" t="s">
        <v>704</v>
      </c>
      <c r="R3" s="40"/>
      <c r="S3" s="32"/>
      <c r="T3" s="38"/>
      <c r="U3" s="38"/>
      <c r="V3" s="41"/>
      <c r="W3" s="102"/>
      <c r="X3" s="33"/>
      <c r="Y3" s="32" t="s">
        <v>682</v>
      </c>
      <c r="Z3" s="40"/>
      <c r="AA3" s="32"/>
      <c r="AB3" s="38"/>
      <c r="AC3" s="32"/>
      <c r="AD3" s="32" t="s">
        <v>704</v>
      </c>
      <c r="AE3" s="40"/>
      <c r="AF3" s="32"/>
      <c r="AG3" s="10"/>
    </row>
    <row r="4" spans="1:33" ht="12" customHeight="1">
      <c r="A4" s="30"/>
      <c r="B4" s="41" t="s">
        <v>37</v>
      </c>
      <c r="C4" s="42" t="s">
        <v>38</v>
      </c>
      <c r="D4" s="42" t="s">
        <v>39</v>
      </c>
      <c r="E4" s="42" t="s">
        <v>40</v>
      </c>
      <c r="F4" s="42"/>
      <c r="H4" s="26"/>
      <c r="I4" s="43"/>
      <c r="J4" s="26"/>
      <c r="K4" s="42"/>
      <c r="L4" s="26"/>
      <c r="M4" s="26"/>
      <c r="N4" s="26"/>
      <c r="O4" s="42"/>
      <c r="P4" s="26"/>
      <c r="Q4" s="26"/>
      <c r="R4" s="43"/>
      <c r="S4" s="26"/>
      <c r="T4" s="42" t="s">
        <v>41</v>
      </c>
      <c r="U4" s="42"/>
      <c r="V4" s="41"/>
      <c r="W4" s="41"/>
      <c r="Y4" s="26"/>
      <c r="Z4" s="43"/>
      <c r="AA4" s="26"/>
      <c r="AB4" s="42"/>
      <c r="AC4" s="26"/>
      <c r="AD4" s="26"/>
      <c r="AE4" s="43"/>
      <c r="AF4" s="26"/>
      <c r="AG4" s="10"/>
    </row>
    <row r="5" spans="1:33" ht="12" customHeight="1">
      <c r="A5" s="30"/>
      <c r="B5" s="41"/>
      <c r="C5" s="42"/>
      <c r="D5" s="42"/>
      <c r="E5" s="42"/>
      <c r="F5" s="42" t="s">
        <v>42</v>
      </c>
      <c r="G5" s="26" t="s">
        <v>684</v>
      </c>
      <c r="H5" s="26" t="s">
        <v>44</v>
      </c>
      <c r="I5" s="43" t="s">
        <v>45</v>
      </c>
      <c r="J5" s="26" t="s">
        <v>46</v>
      </c>
      <c r="K5" s="42" t="s">
        <v>42</v>
      </c>
      <c r="L5" s="26" t="s">
        <v>684</v>
      </c>
      <c r="M5" s="26" t="s">
        <v>44</v>
      </c>
      <c r="N5" s="26" t="s">
        <v>46</v>
      </c>
      <c r="O5" s="42" t="s">
        <v>42</v>
      </c>
      <c r="P5" s="26" t="s">
        <v>684</v>
      </c>
      <c r="Q5" s="26" t="s">
        <v>44</v>
      </c>
      <c r="R5" s="43" t="s">
        <v>45</v>
      </c>
      <c r="S5" s="26" t="s">
        <v>46</v>
      </c>
      <c r="T5" s="42" t="s">
        <v>46</v>
      </c>
      <c r="U5" s="42" t="s">
        <v>47</v>
      </c>
      <c r="V5" s="41"/>
      <c r="W5" s="41" t="s">
        <v>42</v>
      </c>
      <c r="X5" s="26" t="s">
        <v>684</v>
      </c>
      <c r="Y5" s="26" t="s">
        <v>44</v>
      </c>
      <c r="Z5" s="43" t="s">
        <v>45</v>
      </c>
      <c r="AA5" s="26" t="s">
        <v>46</v>
      </c>
      <c r="AB5" s="42" t="s">
        <v>42</v>
      </c>
      <c r="AC5" s="26" t="s">
        <v>684</v>
      </c>
      <c r="AD5" s="26" t="s">
        <v>44</v>
      </c>
      <c r="AE5" s="43" t="s">
        <v>45</v>
      </c>
      <c r="AF5" s="26" t="s">
        <v>46</v>
      </c>
      <c r="AG5" s="10"/>
    </row>
    <row r="6" spans="1:33" ht="18" customHeight="1">
      <c r="A6" s="30">
        <v>1</v>
      </c>
      <c r="B6" s="44">
        <v>366</v>
      </c>
      <c r="C6" s="46" t="s">
        <v>705</v>
      </c>
      <c r="D6" s="45">
        <v>3</v>
      </c>
      <c r="E6" s="46" t="s">
        <v>706</v>
      </c>
      <c r="F6" s="45">
        <v>2</v>
      </c>
      <c r="G6" s="47">
        <v>10</v>
      </c>
      <c r="H6" s="48" t="s">
        <v>707</v>
      </c>
      <c r="I6" s="49">
        <v>3.6</v>
      </c>
      <c r="J6" s="48">
        <v>830</v>
      </c>
      <c r="K6" s="45"/>
      <c r="L6" s="47">
        <v>30</v>
      </c>
      <c r="M6" s="48" t="s">
        <v>708</v>
      </c>
      <c r="N6" s="48">
        <v>675</v>
      </c>
      <c r="O6" s="45">
        <v>2</v>
      </c>
      <c r="P6" s="47">
        <v>7</v>
      </c>
      <c r="Q6" s="48" t="s">
        <v>709</v>
      </c>
      <c r="R6" s="49">
        <v>2.9</v>
      </c>
      <c r="S6" s="48">
        <v>730</v>
      </c>
      <c r="T6" s="46">
        <f aca="true" t="shared" si="0" ref="T6:T31">J6+N6+S6</f>
        <v>2235</v>
      </c>
      <c r="U6" s="46">
        <f aca="true" t="shared" si="1" ref="U6:U31">IF(T6="","",RANK(T6,$T$6:$T$40))</f>
        <v>1</v>
      </c>
      <c r="V6" s="50"/>
      <c r="W6" s="103">
        <v>2</v>
      </c>
      <c r="X6" s="47">
        <v>10</v>
      </c>
      <c r="Y6" s="48"/>
      <c r="Z6" s="49"/>
      <c r="AA6" s="48"/>
      <c r="AB6" s="45">
        <v>2</v>
      </c>
      <c r="AC6" s="47">
        <v>7</v>
      </c>
      <c r="AD6" s="48"/>
      <c r="AE6" s="49"/>
      <c r="AF6" s="48"/>
      <c r="AG6" s="10"/>
    </row>
    <row r="7" spans="1:33" ht="18" customHeight="1">
      <c r="A7" s="30">
        <v>2</v>
      </c>
      <c r="B7" s="44">
        <v>364</v>
      </c>
      <c r="C7" s="46" t="s">
        <v>710</v>
      </c>
      <c r="D7" s="45">
        <v>3</v>
      </c>
      <c r="E7" s="46" t="s">
        <v>163</v>
      </c>
      <c r="F7" s="45">
        <v>2</v>
      </c>
      <c r="G7" s="47">
        <v>4</v>
      </c>
      <c r="H7" s="48" t="s">
        <v>711</v>
      </c>
      <c r="I7" s="49">
        <v>5.6</v>
      </c>
      <c r="J7" s="48">
        <v>834</v>
      </c>
      <c r="K7" s="45"/>
      <c r="L7" s="47">
        <v>24</v>
      </c>
      <c r="M7" s="48" t="s">
        <v>708</v>
      </c>
      <c r="N7" s="48">
        <v>675</v>
      </c>
      <c r="O7" s="45">
        <v>2</v>
      </c>
      <c r="P7" s="47">
        <v>1</v>
      </c>
      <c r="Q7" s="48" t="s">
        <v>712</v>
      </c>
      <c r="R7" s="49">
        <v>1.3</v>
      </c>
      <c r="S7" s="48">
        <v>678</v>
      </c>
      <c r="T7" s="46">
        <f t="shared" si="0"/>
        <v>2187</v>
      </c>
      <c r="U7" s="46">
        <f t="shared" si="1"/>
        <v>2</v>
      </c>
      <c r="V7" s="50"/>
      <c r="W7" s="103">
        <v>2</v>
      </c>
      <c r="X7" s="47">
        <v>4</v>
      </c>
      <c r="Y7" s="48"/>
      <c r="Z7" s="49"/>
      <c r="AA7" s="48"/>
      <c r="AB7" s="45">
        <v>2</v>
      </c>
      <c r="AC7" s="47">
        <v>1</v>
      </c>
      <c r="AD7" s="48"/>
      <c r="AE7" s="49"/>
      <c r="AF7" s="48"/>
      <c r="AG7" s="10"/>
    </row>
    <row r="8" spans="1:33" ht="18" customHeight="1">
      <c r="A8" s="30">
        <v>3</v>
      </c>
      <c r="B8" s="44">
        <v>315</v>
      </c>
      <c r="C8" s="46" t="s">
        <v>713</v>
      </c>
      <c r="D8" s="45">
        <v>2</v>
      </c>
      <c r="E8" s="46" t="s">
        <v>376</v>
      </c>
      <c r="F8" s="45">
        <v>2</v>
      </c>
      <c r="G8" s="47">
        <v>17</v>
      </c>
      <c r="H8" s="48" t="s">
        <v>714</v>
      </c>
      <c r="I8" s="49">
        <v>2</v>
      </c>
      <c r="J8" s="48">
        <v>762</v>
      </c>
      <c r="K8" s="45"/>
      <c r="L8" s="47">
        <v>37</v>
      </c>
      <c r="M8" s="48" t="s">
        <v>715</v>
      </c>
      <c r="N8" s="48">
        <v>627</v>
      </c>
      <c r="O8" s="45">
        <v>2</v>
      </c>
      <c r="P8" s="47">
        <v>14</v>
      </c>
      <c r="Q8" s="48" t="s">
        <v>716</v>
      </c>
      <c r="R8" s="49">
        <v>1.7</v>
      </c>
      <c r="S8" s="48">
        <v>742</v>
      </c>
      <c r="T8" s="46">
        <f t="shared" si="0"/>
        <v>2131</v>
      </c>
      <c r="U8" s="46">
        <f t="shared" si="1"/>
        <v>3</v>
      </c>
      <c r="V8" s="50"/>
      <c r="W8" s="103">
        <v>2</v>
      </c>
      <c r="X8" s="47">
        <v>17</v>
      </c>
      <c r="Y8" s="48"/>
      <c r="Z8" s="49"/>
      <c r="AA8" s="48"/>
      <c r="AB8" s="45">
        <v>2</v>
      </c>
      <c r="AC8" s="47">
        <v>14</v>
      </c>
      <c r="AD8" s="48"/>
      <c r="AE8" s="49"/>
      <c r="AF8" s="48"/>
      <c r="AG8" s="10"/>
    </row>
    <row r="9" spans="1:33" ht="18" customHeight="1">
      <c r="A9" s="30">
        <v>4</v>
      </c>
      <c r="B9" s="44">
        <v>313</v>
      </c>
      <c r="C9" s="46" t="s">
        <v>717</v>
      </c>
      <c r="D9" s="45">
        <v>2</v>
      </c>
      <c r="E9" s="46" t="s">
        <v>376</v>
      </c>
      <c r="F9" s="45">
        <v>2</v>
      </c>
      <c r="G9" s="47">
        <v>5</v>
      </c>
      <c r="H9" s="48" t="s">
        <v>718</v>
      </c>
      <c r="I9" s="49">
        <v>5.3</v>
      </c>
      <c r="J9" s="48">
        <v>856</v>
      </c>
      <c r="K9" s="45"/>
      <c r="L9" s="47">
        <v>25</v>
      </c>
      <c r="M9" s="48" t="s">
        <v>719</v>
      </c>
      <c r="N9" s="48">
        <v>534</v>
      </c>
      <c r="O9" s="45">
        <v>2</v>
      </c>
      <c r="P9" s="47">
        <v>2</v>
      </c>
      <c r="Q9" s="48" t="s">
        <v>720</v>
      </c>
      <c r="R9" s="49">
        <v>1.5</v>
      </c>
      <c r="S9" s="48">
        <v>709</v>
      </c>
      <c r="T9" s="46">
        <f t="shared" si="0"/>
        <v>2099</v>
      </c>
      <c r="U9" s="46">
        <f t="shared" si="1"/>
        <v>4</v>
      </c>
      <c r="V9" s="50"/>
      <c r="W9" s="103">
        <v>2</v>
      </c>
      <c r="X9" s="47">
        <v>5</v>
      </c>
      <c r="Y9" s="48"/>
      <c r="Z9" s="49"/>
      <c r="AA9" s="48"/>
      <c r="AB9" s="45">
        <v>2</v>
      </c>
      <c r="AC9" s="47">
        <v>2</v>
      </c>
      <c r="AD9" s="48"/>
      <c r="AE9" s="49"/>
      <c r="AF9" s="48"/>
      <c r="AG9" s="10"/>
    </row>
    <row r="10" spans="1:33" ht="18" customHeight="1">
      <c r="A10" s="30">
        <v>5</v>
      </c>
      <c r="B10" s="44">
        <v>713</v>
      </c>
      <c r="C10" s="46" t="s">
        <v>721</v>
      </c>
      <c r="D10" s="45">
        <v>4</v>
      </c>
      <c r="E10" s="46" t="s">
        <v>722</v>
      </c>
      <c r="F10" s="45">
        <v>2</v>
      </c>
      <c r="G10" s="47">
        <v>6</v>
      </c>
      <c r="H10" s="48" t="s">
        <v>723</v>
      </c>
      <c r="I10" s="49">
        <v>3.3</v>
      </c>
      <c r="J10" s="48">
        <v>666</v>
      </c>
      <c r="K10" s="45"/>
      <c r="L10" s="47">
        <v>26</v>
      </c>
      <c r="M10" s="48" t="s">
        <v>708</v>
      </c>
      <c r="N10" s="48">
        <v>675</v>
      </c>
      <c r="O10" s="45">
        <v>2</v>
      </c>
      <c r="P10" s="47">
        <v>3</v>
      </c>
      <c r="Q10" s="48" t="s">
        <v>724</v>
      </c>
      <c r="R10" s="49">
        <v>1.3</v>
      </c>
      <c r="S10" s="48">
        <v>711</v>
      </c>
      <c r="T10" s="46">
        <f t="shared" si="0"/>
        <v>2052</v>
      </c>
      <c r="U10" s="46">
        <f t="shared" si="1"/>
        <v>5</v>
      </c>
      <c r="V10" s="50"/>
      <c r="W10" s="103">
        <v>2</v>
      </c>
      <c r="X10" s="47">
        <v>6</v>
      </c>
      <c r="Y10" s="48"/>
      <c r="Z10" s="49"/>
      <c r="AA10" s="48"/>
      <c r="AB10" s="45">
        <v>2</v>
      </c>
      <c r="AC10" s="47">
        <v>3</v>
      </c>
      <c r="AD10" s="48"/>
      <c r="AE10" s="49"/>
      <c r="AF10" s="48"/>
      <c r="AG10" s="10"/>
    </row>
    <row r="11" spans="1:33" ht="18" customHeight="1">
      <c r="A11" s="30">
        <v>6</v>
      </c>
      <c r="B11" s="44">
        <v>27</v>
      </c>
      <c r="C11" s="46" t="s">
        <v>725</v>
      </c>
      <c r="D11" s="45">
        <v>4</v>
      </c>
      <c r="E11" s="46" t="s">
        <v>163</v>
      </c>
      <c r="F11" s="45">
        <v>2</v>
      </c>
      <c r="G11" s="47">
        <v>15</v>
      </c>
      <c r="H11" s="48" t="s">
        <v>726</v>
      </c>
      <c r="I11" s="49">
        <v>3.6</v>
      </c>
      <c r="J11" s="48">
        <v>672</v>
      </c>
      <c r="K11" s="45"/>
      <c r="L11" s="47">
        <v>35</v>
      </c>
      <c r="M11" s="48" t="s">
        <v>727</v>
      </c>
      <c r="N11" s="48">
        <v>580</v>
      </c>
      <c r="O11" s="45">
        <v>2</v>
      </c>
      <c r="P11" s="47">
        <v>12</v>
      </c>
      <c r="Q11" s="48" t="s">
        <v>728</v>
      </c>
      <c r="R11" s="49">
        <v>2.7</v>
      </c>
      <c r="S11" s="48">
        <v>663</v>
      </c>
      <c r="T11" s="46">
        <f t="shared" si="0"/>
        <v>1915</v>
      </c>
      <c r="U11" s="46">
        <f t="shared" si="1"/>
        <v>6</v>
      </c>
      <c r="V11" s="50"/>
      <c r="W11" s="103">
        <v>2</v>
      </c>
      <c r="X11" s="47">
        <v>15</v>
      </c>
      <c r="Y11" s="48"/>
      <c r="Z11" s="49"/>
      <c r="AA11" s="48"/>
      <c r="AB11" s="45">
        <v>2</v>
      </c>
      <c r="AC11" s="47">
        <v>12</v>
      </c>
      <c r="AD11" s="48" t="s">
        <v>729</v>
      </c>
      <c r="AE11" s="49">
        <v>1.8</v>
      </c>
      <c r="AF11" s="48"/>
      <c r="AG11" s="10"/>
    </row>
    <row r="12" spans="1:33" ht="18" customHeight="1">
      <c r="A12" s="30">
        <v>7</v>
      </c>
      <c r="B12" s="44">
        <v>868</v>
      </c>
      <c r="C12" s="46" t="s">
        <v>730</v>
      </c>
      <c r="D12" s="45">
        <v>1</v>
      </c>
      <c r="E12" s="46" t="s">
        <v>722</v>
      </c>
      <c r="F12" s="45">
        <v>2</v>
      </c>
      <c r="G12" s="47">
        <v>13</v>
      </c>
      <c r="H12" s="48" t="s">
        <v>731</v>
      </c>
      <c r="I12" s="49">
        <v>3.8</v>
      </c>
      <c r="J12" s="48">
        <v>644</v>
      </c>
      <c r="K12" s="45"/>
      <c r="L12" s="47">
        <v>33</v>
      </c>
      <c r="M12" s="48" t="s">
        <v>708</v>
      </c>
      <c r="N12" s="48">
        <v>675</v>
      </c>
      <c r="O12" s="45">
        <v>2</v>
      </c>
      <c r="P12" s="47">
        <v>10</v>
      </c>
      <c r="Q12" s="48" t="s">
        <v>732</v>
      </c>
      <c r="R12" s="49">
        <v>3.1</v>
      </c>
      <c r="S12" s="48">
        <v>572</v>
      </c>
      <c r="T12" s="46">
        <f t="shared" si="0"/>
        <v>1891</v>
      </c>
      <c r="U12" s="46">
        <f t="shared" si="1"/>
        <v>7</v>
      </c>
      <c r="V12" s="50"/>
      <c r="W12" s="103">
        <v>2</v>
      </c>
      <c r="X12" s="47">
        <v>13</v>
      </c>
      <c r="Y12" s="48"/>
      <c r="Z12" s="49"/>
      <c r="AA12" s="48"/>
      <c r="AB12" s="45">
        <v>2</v>
      </c>
      <c r="AC12" s="47">
        <v>10</v>
      </c>
      <c r="AD12" s="48"/>
      <c r="AE12" s="49"/>
      <c r="AF12" s="48"/>
      <c r="AG12" s="10"/>
    </row>
    <row r="13" spans="1:33" ht="18" customHeight="1">
      <c r="A13" s="30">
        <v>8</v>
      </c>
      <c r="B13" s="44">
        <v>24</v>
      </c>
      <c r="C13" s="46" t="s">
        <v>733</v>
      </c>
      <c r="D13" s="45">
        <v>2</v>
      </c>
      <c r="E13" s="46" t="s">
        <v>455</v>
      </c>
      <c r="F13" s="45">
        <v>1</v>
      </c>
      <c r="G13" s="47">
        <v>11</v>
      </c>
      <c r="H13" s="48" t="s">
        <v>726</v>
      </c>
      <c r="I13" s="49">
        <v>1.7</v>
      </c>
      <c r="J13" s="48">
        <v>672</v>
      </c>
      <c r="K13" s="45"/>
      <c r="L13" s="47">
        <v>11</v>
      </c>
      <c r="M13" s="48" t="s">
        <v>727</v>
      </c>
      <c r="N13" s="48">
        <v>580</v>
      </c>
      <c r="O13" s="45">
        <v>1</v>
      </c>
      <c r="P13" s="47">
        <v>3</v>
      </c>
      <c r="Q13" s="48" t="s">
        <v>732</v>
      </c>
      <c r="R13" s="49">
        <v>1.3</v>
      </c>
      <c r="S13" s="48">
        <v>572</v>
      </c>
      <c r="T13" s="46">
        <f t="shared" si="0"/>
        <v>1824</v>
      </c>
      <c r="U13" s="46">
        <f t="shared" si="1"/>
        <v>8</v>
      </c>
      <c r="V13" s="50"/>
      <c r="W13" s="103">
        <v>1</v>
      </c>
      <c r="X13" s="47">
        <v>11</v>
      </c>
      <c r="Y13" s="48"/>
      <c r="Z13" s="49"/>
      <c r="AA13" s="48"/>
      <c r="AB13" s="45">
        <v>1</v>
      </c>
      <c r="AC13" s="47">
        <v>3</v>
      </c>
      <c r="AD13" s="48"/>
      <c r="AE13" s="49"/>
      <c r="AF13" s="48"/>
      <c r="AG13" s="10"/>
    </row>
    <row r="14" spans="1:33" ht="18" customHeight="1">
      <c r="A14" s="30"/>
      <c r="B14" s="44">
        <v>623</v>
      </c>
      <c r="C14" s="46" t="s">
        <v>734</v>
      </c>
      <c r="D14" s="45">
        <v>1</v>
      </c>
      <c r="E14" s="46" t="s">
        <v>383</v>
      </c>
      <c r="F14" s="45">
        <v>2</v>
      </c>
      <c r="G14" s="47">
        <v>11</v>
      </c>
      <c r="H14" s="48" t="s">
        <v>735</v>
      </c>
      <c r="I14" s="49">
        <v>3.1</v>
      </c>
      <c r="J14" s="48">
        <v>652</v>
      </c>
      <c r="K14" s="45"/>
      <c r="L14" s="47">
        <v>31</v>
      </c>
      <c r="M14" s="48" t="s">
        <v>690</v>
      </c>
      <c r="N14" s="48">
        <v>441</v>
      </c>
      <c r="O14" s="45">
        <v>2</v>
      </c>
      <c r="P14" s="47">
        <v>8</v>
      </c>
      <c r="Q14" s="48" t="s">
        <v>736</v>
      </c>
      <c r="R14" s="49">
        <v>2.6</v>
      </c>
      <c r="S14" s="48">
        <v>705</v>
      </c>
      <c r="T14" s="46">
        <f t="shared" si="0"/>
        <v>1798</v>
      </c>
      <c r="U14" s="46">
        <f t="shared" si="1"/>
        <v>9</v>
      </c>
      <c r="V14" s="50"/>
      <c r="W14" s="103">
        <v>2</v>
      </c>
      <c r="X14" s="47">
        <v>11</v>
      </c>
      <c r="Y14" s="48"/>
      <c r="Z14" s="49"/>
      <c r="AA14" s="48"/>
      <c r="AB14" s="45">
        <v>2</v>
      </c>
      <c r="AC14" s="47">
        <v>8</v>
      </c>
      <c r="AD14" s="48"/>
      <c r="AE14" s="49"/>
      <c r="AF14" s="48"/>
      <c r="AG14" s="10"/>
    </row>
    <row r="15" spans="1:33" ht="18" customHeight="1">
      <c r="A15" s="30"/>
      <c r="B15" s="44">
        <v>336</v>
      </c>
      <c r="C15" s="46" t="s">
        <v>737</v>
      </c>
      <c r="D15" s="45">
        <v>3</v>
      </c>
      <c r="E15" s="46" t="s">
        <v>403</v>
      </c>
      <c r="F15" s="45">
        <v>2</v>
      </c>
      <c r="G15" s="47">
        <v>14</v>
      </c>
      <c r="H15" s="48" t="s">
        <v>738</v>
      </c>
      <c r="I15" s="49">
        <v>3.1</v>
      </c>
      <c r="J15" s="48">
        <v>668</v>
      </c>
      <c r="K15" s="45"/>
      <c r="L15" s="47">
        <v>34</v>
      </c>
      <c r="M15" s="48" t="s">
        <v>739</v>
      </c>
      <c r="N15" s="48">
        <v>394</v>
      </c>
      <c r="O15" s="45">
        <v>2</v>
      </c>
      <c r="P15" s="47">
        <v>11</v>
      </c>
      <c r="Q15" s="48" t="s">
        <v>740</v>
      </c>
      <c r="R15" s="49">
        <v>3.8</v>
      </c>
      <c r="S15" s="48">
        <v>681</v>
      </c>
      <c r="T15" s="46">
        <f t="shared" si="0"/>
        <v>1743</v>
      </c>
      <c r="U15" s="46">
        <f t="shared" si="1"/>
        <v>10</v>
      </c>
      <c r="V15" s="50"/>
      <c r="W15" s="103">
        <v>2</v>
      </c>
      <c r="X15" s="47">
        <v>14</v>
      </c>
      <c r="Y15" s="48"/>
      <c r="Z15" s="49"/>
      <c r="AA15" s="48"/>
      <c r="AB15" s="45">
        <v>2</v>
      </c>
      <c r="AC15" s="47">
        <v>11</v>
      </c>
      <c r="AD15" s="48"/>
      <c r="AE15" s="49"/>
      <c r="AF15" s="48"/>
      <c r="AG15" s="10"/>
    </row>
    <row r="16" spans="1:33" ht="18" customHeight="1">
      <c r="A16" s="30"/>
      <c r="B16" s="44">
        <v>31</v>
      </c>
      <c r="C16" s="46" t="s">
        <v>741</v>
      </c>
      <c r="D16" s="45">
        <v>4</v>
      </c>
      <c r="E16" s="46" t="s">
        <v>163</v>
      </c>
      <c r="F16" s="45">
        <v>2</v>
      </c>
      <c r="G16" s="48">
        <v>12</v>
      </c>
      <c r="H16" s="48" t="s">
        <v>742</v>
      </c>
      <c r="I16" s="49">
        <v>4.2</v>
      </c>
      <c r="J16" s="48">
        <v>660</v>
      </c>
      <c r="K16" s="45"/>
      <c r="L16" s="47">
        <v>32</v>
      </c>
      <c r="M16" s="48" t="s">
        <v>739</v>
      </c>
      <c r="N16" s="48">
        <v>394</v>
      </c>
      <c r="O16" s="45">
        <v>2</v>
      </c>
      <c r="P16" s="47">
        <v>9</v>
      </c>
      <c r="Q16" s="48" t="s">
        <v>743</v>
      </c>
      <c r="R16" s="49">
        <v>3.1</v>
      </c>
      <c r="S16" s="48">
        <v>674</v>
      </c>
      <c r="T16" s="46">
        <f t="shared" si="0"/>
        <v>1728</v>
      </c>
      <c r="U16" s="46">
        <f t="shared" si="1"/>
        <v>11</v>
      </c>
      <c r="V16" s="50"/>
      <c r="W16" s="103">
        <v>2</v>
      </c>
      <c r="X16" s="48">
        <v>12</v>
      </c>
      <c r="Y16" s="48"/>
      <c r="Z16" s="49"/>
      <c r="AA16" s="48"/>
      <c r="AB16" s="45">
        <v>2</v>
      </c>
      <c r="AC16" s="47">
        <v>9</v>
      </c>
      <c r="AD16" s="48"/>
      <c r="AE16" s="49"/>
      <c r="AF16" s="48"/>
      <c r="AG16" s="10"/>
    </row>
    <row r="17" spans="1:33" ht="18" customHeight="1">
      <c r="A17" s="30"/>
      <c r="B17" s="44">
        <v>638</v>
      </c>
      <c r="C17" s="46" t="s">
        <v>744</v>
      </c>
      <c r="D17" s="45">
        <v>1</v>
      </c>
      <c r="E17" s="46" t="s">
        <v>403</v>
      </c>
      <c r="F17" s="45">
        <v>2</v>
      </c>
      <c r="G17" s="47">
        <v>19</v>
      </c>
      <c r="H17" s="48" t="s">
        <v>735</v>
      </c>
      <c r="I17" s="49">
        <v>4</v>
      </c>
      <c r="J17" s="48">
        <v>652</v>
      </c>
      <c r="K17" s="45"/>
      <c r="L17" s="47">
        <v>39</v>
      </c>
      <c r="M17" s="48" t="s">
        <v>687</v>
      </c>
      <c r="N17" s="48">
        <v>487</v>
      </c>
      <c r="O17" s="45">
        <v>2</v>
      </c>
      <c r="P17" s="47">
        <v>16</v>
      </c>
      <c r="Q17" s="48" t="s">
        <v>745</v>
      </c>
      <c r="R17" s="49">
        <v>3.8</v>
      </c>
      <c r="S17" s="48">
        <v>582</v>
      </c>
      <c r="T17" s="46">
        <f t="shared" si="0"/>
        <v>1721</v>
      </c>
      <c r="U17" s="46">
        <f t="shared" si="1"/>
        <v>12</v>
      </c>
      <c r="V17" s="50"/>
      <c r="W17" s="103">
        <v>2</v>
      </c>
      <c r="X17" s="47">
        <v>19</v>
      </c>
      <c r="Y17" s="48"/>
      <c r="Z17" s="49"/>
      <c r="AA17" s="48"/>
      <c r="AB17" s="45">
        <v>2</v>
      </c>
      <c r="AC17" s="47">
        <v>16</v>
      </c>
      <c r="AD17" s="48"/>
      <c r="AE17" s="49"/>
      <c r="AF17" s="48"/>
      <c r="AG17" s="10"/>
    </row>
    <row r="18" spans="1:33" ht="18" customHeight="1">
      <c r="A18" s="30"/>
      <c r="B18" s="44">
        <v>706</v>
      </c>
      <c r="C18" s="46" t="s">
        <v>746</v>
      </c>
      <c r="D18" s="45">
        <v>1</v>
      </c>
      <c r="E18" s="46" t="s">
        <v>657</v>
      </c>
      <c r="F18" s="45">
        <v>1</v>
      </c>
      <c r="G18" s="47">
        <v>13</v>
      </c>
      <c r="H18" s="48" t="s">
        <v>747</v>
      </c>
      <c r="I18" s="49">
        <v>4.7</v>
      </c>
      <c r="J18" s="48">
        <v>680</v>
      </c>
      <c r="K18" s="45"/>
      <c r="L18" s="47">
        <v>13</v>
      </c>
      <c r="M18" s="48" t="s">
        <v>739</v>
      </c>
      <c r="N18" s="48">
        <v>394</v>
      </c>
      <c r="O18" s="45">
        <v>1</v>
      </c>
      <c r="P18" s="47">
        <v>5</v>
      </c>
      <c r="Q18" s="48" t="s">
        <v>748</v>
      </c>
      <c r="R18" s="49">
        <v>2.3</v>
      </c>
      <c r="S18" s="48">
        <v>600</v>
      </c>
      <c r="T18" s="46">
        <f t="shared" si="0"/>
        <v>1674</v>
      </c>
      <c r="U18" s="46">
        <f t="shared" si="1"/>
        <v>13</v>
      </c>
      <c r="V18" s="50"/>
      <c r="W18" s="103">
        <v>1</v>
      </c>
      <c r="X18" s="47">
        <v>13</v>
      </c>
      <c r="Y18" s="48"/>
      <c r="Z18" s="49"/>
      <c r="AA18" s="48"/>
      <c r="AB18" s="45">
        <v>1</v>
      </c>
      <c r="AC18" s="47">
        <v>5</v>
      </c>
      <c r="AD18" s="48"/>
      <c r="AE18" s="49"/>
      <c r="AF18" s="48"/>
      <c r="AG18" s="10"/>
    </row>
    <row r="19" spans="1:33" ht="18" customHeight="1">
      <c r="A19" s="30"/>
      <c r="B19" s="44">
        <v>234</v>
      </c>
      <c r="C19" s="46" t="s">
        <v>749</v>
      </c>
      <c r="D19" s="45">
        <v>2</v>
      </c>
      <c r="E19" s="46" t="s">
        <v>290</v>
      </c>
      <c r="F19" s="45">
        <v>1</v>
      </c>
      <c r="G19" s="47">
        <v>14</v>
      </c>
      <c r="H19" s="48" t="s">
        <v>750</v>
      </c>
      <c r="I19" s="49">
        <v>3.8</v>
      </c>
      <c r="J19" s="48">
        <v>709</v>
      </c>
      <c r="K19" s="45"/>
      <c r="L19" s="47">
        <v>14</v>
      </c>
      <c r="M19" s="48" t="s">
        <v>751</v>
      </c>
      <c r="N19" s="48">
        <v>348</v>
      </c>
      <c r="O19" s="45">
        <v>1</v>
      </c>
      <c r="P19" s="47">
        <v>6</v>
      </c>
      <c r="Q19" s="48" t="s">
        <v>752</v>
      </c>
      <c r="R19" s="49">
        <v>1.2</v>
      </c>
      <c r="S19" s="48">
        <v>540</v>
      </c>
      <c r="T19" s="46">
        <f t="shared" si="0"/>
        <v>1597</v>
      </c>
      <c r="U19" s="46">
        <f t="shared" si="1"/>
        <v>14</v>
      </c>
      <c r="V19" s="50"/>
      <c r="W19" s="103">
        <v>1</v>
      </c>
      <c r="X19" s="47">
        <v>14</v>
      </c>
      <c r="Y19" s="48"/>
      <c r="Z19" s="49"/>
      <c r="AA19" s="48"/>
      <c r="AB19" s="45">
        <v>1</v>
      </c>
      <c r="AC19" s="47">
        <v>6</v>
      </c>
      <c r="AD19" s="48"/>
      <c r="AE19" s="49"/>
      <c r="AF19" s="48"/>
      <c r="AG19" s="10"/>
    </row>
    <row r="20" spans="1:33" ht="18" customHeight="1">
      <c r="A20" s="30"/>
      <c r="B20" s="44">
        <v>333</v>
      </c>
      <c r="C20" s="46" t="s">
        <v>753</v>
      </c>
      <c r="D20" s="45" t="s">
        <v>402</v>
      </c>
      <c r="E20" s="46" t="s">
        <v>403</v>
      </c>
      <c r="F20" s="45">
        <v>2</v>
      </c>
      <c r="G20" s="47">
        <v>7</v>
      </c>
      <c r="H20" s="48" t="s">
        <v>754</v>
      </c>
      <c r="I20" s="49">
        <v>4</v>
      </c>
      <c r="J20" s="48">
        <v>619</v>
      </c>
      <c r="K20" s="45"/>
      <c r="L20" s="47">
        <v>27</v>
      </c>
      <c r="M20" s="48" t="s">
        <v>739</v>
      </c>
      <c r="N20" s="48">
        <v>394</v>
      </c>
      <c r="O20" s="45">
        <v>2</v>
      </c>
      <c r="P20" s="47">
        <v>4</v>
      </c>
      <c r="Q20" s="48" t="s">
        <v>755</v>
      </c>
      <c r="R20" s="49">
        <v>1.6</v>
      </c>
      <c r="S20" s="48">
        <v>543</v>
      </c>
      <c r="T20" s="46">
        <f t="shared" si="0"/>
        <v>1556</v>
      </c>
      <c r="U20" s="46">
        <f t="shared" si="1"/>
        <v>15</v>
      </c>
      <c r="V20" s="50"/>
      <c r="W20" s="103">
        <v>2</v>
      </c>
      <c r="X20" s="47">
        <v>7</v>
      </c>
      <c r="Y20" s="48"/>
      <c r="Z20" s="49"/>
      <c r="AA20" s="48"/>
      <c r="AB20" s="45">
        <v>2</v>
      </c>
      <c r="AC20" s="47">
        <v>4</v>
      </c>
      <c r="AD20" s="48"/>
      <c r="AE20" s="49"/>
      <c r="AF20" s="48"/>
      <c r="AG20" s="10"/>
    </row>
    <row r="21" spans="1:33" ht="18" customHeight="1">
      <c r="A21" s="30"/>
      <c r="B21" s="44">
        <v>32</v>
      </c>
      <c r="C21" s="46" t="s">
        <v>756</v>
      </c>
      <c r="D21" s="45">
        <v>4</v>
      </c>
      <c r="E21" s="46" t="s">
        <v>163</v>
      </c>
      <c r="F21" s="45">
        <v>2</v>
      </c>
      <c r="G21" s="47">
        <v>18</v>
      </c>
      <c r="H21" s="48" t="s">
        <v>757</v>
      </c>
      <c r="I21" s="49">
        <v>3.2</v>
      </c>
      <c r="J21" s="48">
        <v>565</v>
      </c>
      <c r="K21" s="45"/>
      <c r="L21" s="47">
        <v>38</v>
      </c>
      <c r="M21" s="48" t="s">
        <v>690</v>
      </c>
      <c r="N21" s="48">
        <v>441</v>
      </c>
      <c r="O21" s="45">
        <v>2</v>
      </c>
      <c r="P21" s="47">
        <v>15</v>
      </c>
      <c r="Q21" s="48" t="s">
        <v>758</v>
      </c>
      <c r="R21" s="49">
        <v>3.1</v>
      </c>
      <c r="S21" s="48">
        <v>536</v>
      </c>
      <c r="T21" s="46">
        <f t="shared" si="0"/>
        <v>1542</v>
      </c>
      <c r="U21" s="46">
        <f t="shared" si="1"/>
        <v>16</v>
      </c>
      <c r="V21" s="50"/>
      <c r="W21" s="103">
        <v>2</v>
      </c>
      <c r="X21" s="47">
        <v>18</v>
      </c>
      <c r="Y21" s="48"/>
      <c r="Z21" s="49"/>
      <c r="AA21" s="48"/>
      <c r="AB21" s="45">
        <v>2</v>
      </c>
      <c r="AC21" s="47">
        <v>15</v>
      </c>
      <c r="AD21" s="48" t="s">
        <v>759</v>
      </c>
      <c r="AE21" s="49">
        <v>1.4</v>
      </c>
      <c r="AF21" s="48"/>
      <c r="AG21" s="10"/>
    </row>
    <row r="22" spans="1:33" ht="18" customHeight="1">
      <c r="A22" s="30"/>
      <c r="B22" s="44">
        <v>21</v>
      </c>
      <c r="C22" s="46" t="s">
        <v>760</v>
      </c>
      <c r="D22" s="45">
        <v>5</v>
      </c>
      <c r="E22" s="46" t="s">
        <v>163</v>
      </c>
      <c r="F22" s="45">
        <v>2</v>
      </c>
      <c r="G22" s="47">
        <v>20</v>
      </c>
      <c r="H22" s="48" t="s">
        <v>761</v>
      </c>
      <c r="I22" s="49">
        <v>3.6</v>
      </c>
      <c r="J22" s="48">
        <v>581</v>
      </c>
      <c r="K22" s="45"/>
      <c r="L22" s="47">
        <v>40</v>
      </c>
      <c r="M22" s="48" t="s">
        <v>739</v>
      </c>
      <c r="N22" s="48">
        <v>394</v>
      </c>
      <c r="O22" s="45">
        <v>2</v>
      </c>
      <c r="P22" s="47">
        <v>17</v>
      </c>
      <c r="Q22" s="48" t="s">
        <v>762</v>
      </c>
      <c r="R22" s="49">
        <v>1.7</v>
      </c>
      <c r="S22" s="48">
        <v>520</v>
      </c>
      <c r="T22" s="46">
        <f t="shared" si="0"/>
        <v>1495</v>
      </c>
      <c r="U22" s="46">
        <f t="shared" si="1"/>
        <v>17</v>
      </c>
      <c r="V22" s="50"/>
      <c r="W22" s="103">
        <v>2</v>
      </c>
      <c r="X22" s="47">
        <v>20</v>
      </c>
      <c r="Y22" s="48"/>
      <c r="Z22" s="49"/>
      <c r="AA22" s="48"/>
      <c r="AB22" s="45">
        <v>2</v>
      </c>
      <c r="AC22" s="47">
        <v>17</v>
      </c>
      <c r="AD22" s="48"/>
      <c r="AE22" s="49"/>
      <c r="AF22" s="48"/>
      <c r="AG22" s="10"/>
    </row>
    <row r="23" spans="1:33" ht="18" customHeight="1">
      <c r="A23" s="30"/>
      <c r="B23" s="44">
        <v>625</v>
      </c>
      <c r="C23" s="46" t="s">
        <v>763</v>
      </c>
      <c r="D23" s="45">
        <v>1</v>
      </c>
      <c r="E23" s="46" t="s">
        <v>764</v>
      </c>
      <c r="F23" s="45">
        <v>1</v>
      </c>
      <c r="G23" s="47">
        <v>12</v>
      </c>
      <c r="H23" s="48" t="s">
        <v>765</v>
      </c>
      <c r="I23" s="49">
        <v>5.1</v>
      </c>
      <c r="J23" s="48">
        <v>603</v>
      </c>
      <c r="K23" s="45"/>
      <c r="L23" s="47">
        <v>12</v>
      </c>
      <c r="M23" s="48" t="s">
        <v>739</v>
      </c>
      <c r="N23" s="48">
        <v>394</v>
      </c>
      <c r="O23" s="45">
        <v>1</v>
      </c>
      <c r="P23" s="47">
        <v>4</v>
      </c>
      <c r="Q23" s="48" t="s">
        <v>766</v>
      </c>
      <c r="R23" s="49">
        <v>2.3</v>
      </c>
      <c r="S23" s="48">
        <v>462</v>
      </c>
      <c r="T23" s="46">
        <f t="shared" si="0"/>
        <v>1459</v>
      </c>
      <c r="U23" s="46">
        <f t="shared" si="1"/>
        <v>18</v>
      </c>
      <c r="V23" s="50"/>
      <c r="W23" s="103">
        <v>1</v>
      </c>
      <c r="X23" s="47">
        <v>12</v>
      </c>
      <c r="Y23" s="48" t="s">
        <v>767</v>
      </c>
      <c r="Z23" s="49">
        <v>2</v>
      </c>
      <c r="AA23" s="48"/>
      <c r="AB23" s="45">
        <v>1</v>
      </c>
      <c r="AC23" s="47">
        <v>4</v>
      </c>
      <c r="AD23" s="48" t="s">
        <v>768</v>
      </c>
      <c r="AE23" s="49">
        <v>1.8</v>
      </c>
      <c r="AF23" s="48"/>
      <c r="AG23" s="10"/>
    </row>
    <row r="24" spans="1:33" ht="18" customHeight="1">
      <c r="A24" s="30"/>
      <c r="B24" s="44">
        <v>60</v>
      </c>
      <c r="C24" s="46" t="s">
        <v>769</v>
      </c>
      <c r="D24" s="45">
        <v>2</v>
      </c>
      <c r="E24" s="46" t="s">
        <v>250</v>
      </c>
      <c r="F24" s="45">
        <v>1</v>
      </c>
      <c r="G24" s="47">
        <v>17</v>
      </c>
      <c r="H24" s="48" t="s">
        <v>770</v>
      </c>
      <c r="I24" s="49">
        <v>2.9</v>
      </c>
      <c r="J24" s="48">
        <v>662</v>
      </c>
      <c r="K24" s="45"/>
      <c r="L24" s="47">
        <v>17</v>
      </c>
      <c r="M24" s="48" t="s">
        <v>771</v>
      </c>
      <c r="N24" s="48">
        <v>303</v>
      </c>
      <c r="O24" s="45">
        <v>1</v>
      </c>
      <c r="P24" s="47">
        <v>9</v>
      </c>
      <c r="Q24" s="48" t="s">
        <v>772</v>
      </c>
      <c r="R24" s="49">
        <v>1.4</v>
      </c>
      <c r="S24" s="48">
        <v>455</v>
      </c>
      <c r="T24" s="46">
        <f t="shared" si="0"/>
        <v>1420</v>
      </c>
      <c r="U24" s="46">
        <f t="shared" si="1"/>
        <v>19</v>
      </c>
      <c r="V24" s="50"/>
      <c r="W24" s="103">
        <v>1</v>
      </c>
      <c r="X24" s="47">
        <v>17</v>
      </c>
      <c r="Y24" s="48"/>
      <c r="Z24" s="49"/>
      <c r="AA24" s="48"/>
      <c r="AB24" s="45">
        <v>1</v>
      </c>
      <c r="AC24" s="47">
        <v>9</v>
      </c>
      <c r="AD24" s="48"/>
      <c r="AE24" s="49"/>
      <c r="AF24" s="48"/>
      <c r="AG24" s="10"/>
    </row>
    <row r="25" spans="1:33" ht="18" customHeight="1">
      <c r="A25" s="30"/>
      <c r="B25" s="44">
        <v>642</v>
      </c>
      <c r="C25" s="46" t="s">
        <v>773</v>
      </c>
      <c r="D25" s="45">
        <v>2</v>
      </c>
      <c r="E25" s="46" t="s">
        <v>441</v>
      </c>
      <c r="F25" s="45">
        <v>1</v>
      </c>
      <c r="G25" s="47">
        <v>9</v>
      </c>
      <c r="H25" s="48" t="s">
        <v>774</v>
      </c>
      <c r="I25" s="49">
        <v>0.8</v>
      </c>
      <c r="J25" s="48">
        <v>599</v>
      </c>
      <c r="K25" s="45"/>
      <c r="L25" s="47">
        <v>9</v>
      </c>
      <c r="M25" s="48" t="s">
        <v>771</v>
      </c>
      <c r="N25" s="48">
        <v>303</v>
      </c>
      <c r="O25" s="45">
        <v>1</v>
      </c>
      <c r="P25" s="47">
        <v>1</v>
      </c>
      <c r="Q25" s="48" t="s">
        <v>775</v>
      </c>
      <c r="R25" s="49">
        <v>1.9</v>
      </c>
      <c r="S25" s="48">
        <v>479</v>
      </c>
      <c r="T25" s="46">
        <f t="shared" si="0"/>
        <v>1381</v>
      </c>
      <c r="U25" s="46">
        <f t="shared" si="1"/>
        <v>20</v>
      </c>
      <c r="V25" s="50"/>
      <c r="W25" s="103">
        <v>1</v>
      </c>
      <c r="X25" s="47">
        <v>9</v>
      </c>
      <c r="Y25" s="48"/>
      <c r="Z25" s="49"/>
      <c r="AA25" s="48"/>
      <c r="AB25" s="45">
        <v>1</v>
      </c>
      <c r="AC25" s="47">
        <v>1</v>
      </c>
      <c r="AD25" s="48"/>
      <c r="AE25" s="49"/>
      <c r="AF25" s="48"/>
      <c r="AG25" s="10"/>
    </row>
    <row r="26" spans="1:33" ht="18" customHeight="1">
      <c r="A26" s="30"/>
      <c r="B26" s="44">
        <v>808</v>
      </c>
      <c r="C26" s="46" t="s">
        <v>776</v>
      </c>
      <c r="D26" s="45">
        <v>2</v>
      </c>
      <c r="E26" s="46" t="s">
        <v>181</v>
      </c>
      <c r="F26" s="45">
        <v>1</v>
      </c>
      <c r="G26" s="47">
        <v>20</v>
      </c>
      <c r="H26" s="48" t="s">
        <v>754</v>
      </c>
      <c r="I26" s="49">
        <v>4.6</v>
      </c>
      <c r="J26" s="48">
        <v>619</v>
      </c>
      <c r="K26" s="45"/>
      <c r="L26" s="47">
        <v>20</v>
      </c>
      <c r="M26" s="48" t="s">
        <v>777</v>
      </c>
      <c r="N26" s="48">
        <v>212</v>
      </c>
      <c r="O26" s="45">
        <v>1</v>
      </c>
      <c r="P26" s="47">
        <v>12</v>
      </c>
      <c r="Q26" s="48" t="s">
        <v>778</v>
      </c>
      <c r="R26" s="49">
        <v>2.9</v>
      </c>
      <c r="S26" s="48">
        <v>545</v>
      </c>
      <c r="T26" s="46">
        <f t="shared" si="0"/>
        <v>1376</v>
      </c>
      <c r="U26" s="46">
        <f t="shared" si="1"/>
        <v>21</v>
      </c>
      <c r="V26" s="50"/>
      <c r="W26" s="103">
        <v>1</v>
      </c>
      <c r="X26" s="47">
        <v>20</v>
      </c>
      <c r="Y26" s="48"/>
      <c r="Z26" s="49"/>
      <c r="AA26" s="48"/>
      <c r="AB26" s="45">
        <v>1</v>
      </c>
      <c r="AC26" s="47">
        <v>12</v>
      </c>
      <c r="AD26" s="48" t="s">
        <v>779</v>
      </c>
      <c r="AE26" s="49">
        <v>1.6</v>
      </c>
      <c r="AF26" s="48"/>
      <c r="AG26" s="10"/>
    </row>
    <row r="27" spans="1:33" ht="18" customHeight="1">
      <c r="A27" s="30"/>
      <c r="B27" s="44">
        <v>71</v>
      </c>
      <c r="C27" s="46" t="s">
        <v>780</v>
      </c>
      <c r="D27" s="45">
        <v>1</v>
      </c>
      <c r="E27" s="46" t="s">
        <v>250</v>
      </c>
      <c r="F27" s="45">
        <v>2</v>
      </c>
      <c r="G27" s="47">
        <v>2</v>
      </c>
      <c r="H27" s="48" t="s">
        <v>781</v>
      </c>
      <c r="I27" s="49">
        <v>2.8</v>
      </c>
      <c r="J27" s="48">
        <v>601</v>
      </c>
      <c r="K27" s="45"/>
      <c r="L27" s="47">
        <v>22</v>
      </c>
      <c r="M27" s="48" t="s">
        <v>694</v>
      </c>
      <c r="N27" s="48">
        <v>257</v>
      </c>
      <c r="O27" s="45">
        <v>1</v>
      </c>
      <c r="P27" s="47">
        <v>14</v>
      </c>
      <c r="Q27" s="48" t="s">
        <v>782</v>
      </c>
      <c r="R27" s="49">
        <v>2.1</v>
      </c>
      <c r="S27" s="48">
        <v>510</v>
      </c>
      <c r="T27" s="46">
        <f t="shared" si="0"/>
        <v>1368</v>
      </c>
      <c r="U27" s="46">
        <f t="shared" si="1"/>
        <v>22</v>
      </c>
      <c r="V27" s="50"/>
      <c r="W27" s="103">
        <v>2</v>
      </c>
      <c r="X27" s="47">
        <v>2</v>
      </c>
      <c r="Y27" s="48"/>
      <c r="Z27" s="49"/>
      <c r="AA27" s="48"/>
      <c r="AB27" s="45">
        <v>1</v>
      </c>
      <c r="AC27" s="47">
        <v>14</v>
      </c>
      <c r="AD27" s="48"/>
      <c r="AE27" s="49"/>
      <c r="AF27" s="48"/>
      <c r="AG27" s="10"/>
    </row>
    <row r="28" spans="1:33" ht="18" customHeight="1">
      <c r="A28" s="30"/>
      <c r="B28" s="44">
        <v>688</v>
      </c>
      <c r="C28" s="46" t="s">
        <v>783</v>
      </c>
      <c r="D28" s="45">
        <v>2</v>
      </c>
      <c r="E28" s="46" t="s">
        <v>657</v>
      </c>
      <c r="F28" s="45">
        <v>1</v>
      </c>
      <c r="G28" s="47">
        <v>18</v>
      </c>
      <c r="H28" s="48" t="s">
        <v>784</v>
      </c>
      <c r="I28" s="49">
        <v>4.6</v>
      </c>
      <c r="J28" s="48">
        <v>517</v>
      </c>
      <c r="K28" s="45"/>
      <c r="L28" s="47">
        <v>18</v>
      </c>
      <c r="M28" s="48" t="s">
        <v>771</v>
      </c>
      <c r="N28" s="48">
        <v>303</v>
      </c>
      <c r="O28" s="45">
        <v>1</v>
      </c>
      <c r="P28" s="47">
        <v>10</v>
      </c>
      <c r="Q28" s="48" t="s">
        <v>785</v>
      </c>
      <c r="R28" s="49">
        <v>1.4</v>
      </c>
      <c r="S28" s="48">
        <v>478</v>
      </c>
      <c r="T28" s="46">
        <f t="shared" si="0"/>
        <v>1298</v>
      </c>
      <c r="U28" s="46">
        <f t="shared" si="1"/>
        <v>23</v>
      </c>
      <c r="V28" s="50"/>
      <c r="W28" s="103">
        <v>1</v>
      </c>
      <c r="X28" s="47">
        <v>18</v>
      </c>
      <c r="Y28" s="48"/>
      <c r="Z28" s="49"/>
      <c r="AA28" s="48"/>
      <c r="AB28" s="45">
        <v>1</v>
      </c>
      <c r="AC28" s="47">
        <v>10</v>
      </c>
      <c r="AD28" s="48"/>
      <c r="AE28" s="49"/>
      <c r="AF28" s="48"/>
      <c r="AG28" s="10"/>
    </row>
    <row r="29" spans="1:33" ht="18" customHeight="1">
      <c r="A29" s="30"/>
      <c r="B29" s="44">
        <v>235</v>
      </c>
      <c r="C29" s="46" t="s">
        <v>786</v>
      </c>
      <c r="D29" s="45">
        <v>2</v>
      </c>
      <c r="E29" s="46" t="s">
        <v>290</v>
      </c>
      <c r="F29" s="45">
        <v>1</v>
      </c>
      <c r="G29" s="48">
        <v>10</v>
      </c>
      <c r="H29" s="48" t="s">
        <v>787</v>
      </c>
      <c r="I29" s="49">
        <v>3.7</v>
      </c>
      <c r="J29" s="48">
        <v>479</v>
      </c>
      <c r="K29" s="45"/>
      <c r="L29" s="47">
        <v>10</v>
      </c>
      <c r="M29" s="48" t="s">
        <v>694</v>
      </c>
      <c r="N29" s="48">
        <v>257</v>
      </c>
      <c r="O29" s="45">
        <v>1</v>
      </c>
      <c r="P29" s="47">
        <v>2</v>
      </c>
      <c r="Q29" s="48" t="s">
        <v>788</v>
      </c>
      <c r="R29" s="49">
        <v>1.9</v>
      </c>
      <c r="S29" s="48">
        <v>475</v>
      </c>
      <c r="T29" s="46">
        <f t="shared" si="0"/>
        <v>1211</v>
      </c>
      <c r="U29" s="46">
        <f t="shared" si="1"/>
        <v>24</v>
      </c>
      <c r="V29" s="50"/>
      <c r="W29" s="103">
        <v>1</v>
      </c>
      <c r="X29" s="48">
        <v>10</v>
      </c>
      <c r="Y29" s="48" t="s">
        <v>789</v>
      </c>
      <c r="Z29" s="49">
        <v>1.9</v>
      </c>
      <c r="AA29" s="48"/>
      <c r="AB29" s="45">
        <v>1</v>
      </c>
      <c r="AC29" s="47">
        <v>2</v>
      </c>
      <c r="AD29" s="48"/>
      <c r="AE29" s="49"/>
      <c r="AF29" s="48"/>
      <c r="AG29" s="10"/>
    </row>
    <row r="30" spans="1:33" ht="18" customHeight="1">
      <c r="A30" s="30"/>
      <c r="B30" s="44">
        <v>576</v>
      </c>
      <c r="C30" s="46" t="s">
        <v>790</v>
      </c>
      <c r="D30" s="45">
        <v>1</v>
      </c>
      <c r="E30" s="46" t="s">
        <v>250</v>
      </c>
      <c r="F30" s="45">
        <v>1</v>
      </c>
      <c r="G30" s="47">
        <v>16</v>
      </c>
      <c r="H30" s="48" t="s">
        <v>791</v>
      </c>
      <c r="I30" s="49">
        <v>4.5</v>
      </c>
      <c r="J30" s="48">
        <v>648</v>
      </c>
      <c r="K30" s="45"/>
      <c r="L30" s="47">
        <v>16</v>
      </c>
      <c r="M30" s="48" t="s">
        <v>771</v>
      </c>
      <c r="N30" s="48">
        <v>303</v>
      </c>
      <c r="O30" s="45">
        <v>1</v>
      </c>
      <c r="P30" s="47">
        <v>8</v>
      </c>
      <c r="Q30" s="48" t="s">
        <v>372</v>
      </c>
      <c r="R30" s="49"/>
      <c r="S30" s="48">
        <v>0</v>
      </c>
      <c r="T30" s="46">
        <f t="shared" si="0"/>
        <v>951</v>
      </c>
      <c r="U30" s="46">
        <f t="shared" si="1"/>
        <v>25</v>
      </c>
      <c r="V30" s="50"/>
      <c r="W30" s="103">
        <v>1</v>
      </c>
      <c r="X30" s="47">
        <v>16</v>
      </c>
      <c r="Y30" s="48"/>
      <c r="Z30" s="49"/>
      <c r="AA30" s="48"/>
      <c r="AB30" s="45">
        <v>1</v>
      </c>
      <c r="AC30" s="47">
        <v>8</v>
      </c>
      <c r="AD30" s="48"/>
      <c r="AE30" s="49"/>
      <c r="AF30" s="48"/>
      <c r="AG30" s="10"/>
    </row>
    <row r="31" spans="1:33" ht="18" customHeight="1">
      <c r="A31" s="30"/>
      <c r="B31" s="44">
        <v>250</v>
      </c>
      <c r="C31" s="46" t="s">
        <v>792</v>
      </c>
      <c r="D31" s="45">
        <v>1</v>
      </c>
      <c r="E31" s="46" t="s">
        <v>290</v>
      </c>
      <c r="F31" s="45">
        <v>1</v>
      </c>
      <c r="G31" s="47">
        <v>19</v>
      </c>
      <c r="H31" s="48" t="s">
        <v>793</v>
      </c>
      <c r="I31" s="49">
        <v>4.4</v>
      </c>
      <c r="J31" s="48">
        <v>539</v>
      </c>
      <c r="K31" s="45"/>
      <c r="L31" s="47">
        <v>19</v>
      </c>
      <c r="M31" s="48" t="s">
        <v>694</v>
      </c>
      <c r="N31" s="48">
        <v>257</v>
      </c>
      <c r="O31" s="45">
        <v>1</v>
      </c>
      <c r="P31" s="47">
        <v>11</v>
      </c>
      <c r="Q31" s="48" t="s">
        <v>372</v>
      </c>
      <c r="R31" s="49"/>
      <c r="S31" s="48">
        <v>0</v>
      </c>
      <c r="T31" s="46">
        <f t="shared" si="0"/>
        <v>796</v>
      </c>
      <c r="U31" s="46">
        <f t="shared" si="1"/>
        <v>26</v>
      </c>
      <c r="V31" s="50"/>
      <c r="W31" s="103">
        <v>1</v>
      </c>
      <c r="X31" s="47">
        <v>19</v>
      </c>
      <c r="Y31" s="48"/>
      <c r="Z31" s="49"/>
      <c r="AA31" s="48"/>
      <c r="AB31" s="45">
        <v>1</v>
      </c>
      <c r="AC31" s="47">
        <v>11</v>
      </c>
      <c r="AD31" s="48"/>
      <c r="AE31" s="49"/>
      <c r="AF31" s="48"/>
      <c r="AG31" s="10"/>
    </row>
    <row r="32" spans="1:33" ht="18" customHeight="1">
      <c r="A32" s="30"/>
      <c r="B32" s="44">
        <v>351</v>
      </c>
      <c r="C32" s="46" t="s">
        <v>794</v>
      </c>
      <c r="D32" s="45">
        <v>2</v>
      </c>
      <c r="E32" s="46" t="s">
        <v>398</v>
      </c>
      <c r="F32" s="45">
        <v>2</v>
      </c>
      <c r="G32" s="47">
        <v>1</v>
      </c>
      <c r="H32" s="48" t="s">
        <v>795</v>
      </c>
      <c r="I32" s="49">
        <v>4.6</v>
      </c>
      <c r="J32" s="48">
        <v>700</v>
      </c>
      <c r="K32" s="45"/>
      <c r="L32" s="47">
        <v>21</v>
      </c>
      <c r="M32" s="48" t="s">
        <v>372</v>
      </c>
      <c r="N32" s="48">
        <v>0</v>
      </c>
      <c r="O32" s="45">
        <v>1</v>
      </c>
      <c r="P32" s="47">
        <v>13</v>
      </c>
      <c r="Q32" s="48"/>
      <c r="R32" s="49"/>
      <c r="S32" s="48"/>
      <c r="T32" s="46" t="s">
        <v>151</v>
      </c>
      <c r="U32" s="46"/>
      <c r="V32" s="50"/>
      <c r="W32" s="103">
        <v>2</v>
      </c>
      <c r="X32" s="47">
        <v>1</v>
      </c>
      <c r="Y32" s="48" t="s">
        <v>796</v>
      </c>
      <c r="Z32" s="49">
        <v>0.8</v>
      </c>
      <c r="AA32" s="48"/>
      <c r="AB32" s="45">
        <v>1</v>
      </c>
      <c r="AC32" s="47">
        <v>13</v>
      </c>
      <c r="AD32" s="48"/>
      <c r="AE32" s="49"/>
      <c r="AF32" s="48"/>
      <c r="AG32" s="10"/>
    </row>
    <row r="33" spans="1:33" ht="18" customHeight="1">
      <c r="A33" s="30"/>
      <c r="B33" s="44">
        <v>335</v>
      </c>
      <c r="C33" s="46" t="s">
        <v>797</v>
      </c>
      <c r="D33" s="45">
        <v>3</v>
      </c>
      <c r="E33" s="46" t="s">
        <v>798</v>
      </c>
      <c r="F33" s="45">
        <v>2</v>
      </c>
      <c r="G33" s="47">
        <v>16</v>
      </c>
      <c r="H33" s="48" t="s">
        <v>799</v>
      </c>
      <c r="I33" s="49">
        <v>4</v>
      </c>
      <c r="J33" s="48">
        <v>883</v>
      </c>
      <c r="K33" s="45"/>
      <c r="L33" s="47">
        <v>36</v>
      </c>
      <c r="M33" s="48"/>
      <c r="N33" s="48"/>
      <c r="O33" s="45">
        <v>2</v>
      </c>
      <c r="P33" s="47">
        <v>13</v>
      </c>
      <c r="Q33" s="48"/>
      <c r="R33" s="49"/>
      <c r="S33" s="48"/>
      <c r="T33" s="46" t="s">
        <v>151</v>
      </c>
      <c r="U33" s="46"/>
      <c r="V33" s="50"/>
      <c r="W33" s="103">
        <v>2</v>
      </c>
      <c r="X33" s="47">
        <v>16</v>
      </c>
      <c r="Y33" s="48" t="s">
        <v>800</v>
      </c>
      <c r="Z33" s="49">
        <v>1.7</v>
      </c>
      <c r="AA33" s="48"/>
      <c r="AB33" s="45">
        <v>2</v>
      </c>
      <c r="AC33" s="47">
        <v>13</v>
      </c>
      <c r="AD33" s="48"/>
      <c r="AE33" s="49"/>
      <c r="AF33" s="48"/>
      <c r="AG33" s="10"/>
    </row>
    <row r="34" spans="1:33" ht="18" customHeight="1">
      <c r="A34" s="30"/>
      <c r="B34" s="44">
        <v>838</v>
      </c>
      <c r="C34" s="46" t="s">
        <v>801</v>
      </c>
      <c r="D34" s="45">
        <v>2</v>
      </c>
      <c r="E34" s="46" t="s">
        <v>444</v>
      </c>
      <c r="F34" s="45">
        <v>1</v>
      </c>
      <c r="G34" s="47">
        <v>15</v>
      </c>
      <c r="H34" s="48"/>
      <c r="I34" s="49"/>
      <c r="J34" s="48"/>
      <c r="K34" s="45"/>
      <c r="L34" s="47">
        <v>15</v>
      </c>
      <c r="M34" s="48"/>
      <c r="N34" s="48"/>
      <c r="O34" s="45">
        <v>1</v>
      </c>
      <c r="P34" s="47">
        <v>7</v>
      </c>
      <c r="Q34" s="48"/>
      <c r="R34" s="49"/>
      <c r="S34" s="48"/>
      <c r="T34" s="46" t="s">
        <v>445</v>
      </c>
      <c r="U34" s="46"/>
      <c r="V34" s="50"/>
      <c r="W34" s="103">
        <v>1</v>
      </c>
      <c r="X34" s="47">
        <v>15</v>
      </c>
      <c r="Y34" s="48"/>
      <c r="Z34" s="49"/>
      <c r="AA34" s="48"/>
      <c r="AB34" s="45">
        <v>1</v>
      </c>
      <c r="AC34" s="47">
        <v>7</v>
      </c>
      <c r="AD34" s="48"/>
      <c r="AE34" s="49"/>
      <c r="AF34" s="48"/>
      <c r="AG34" s="10"/>
    </row>
    <row r="35" spans="1:33" ht="18" customHeight="1">
      <c r="A35" s="30"/>
      <c r="B35" s="44">
        <v>702</v>
      </c>
      <c r="C35" s="46" t="s">
        <v>802</v>
      </c>
      <c r="D35" s="45">
        <v>1</v>
      </c>
      <c r="E35" s="46" t="s">
        <v>657</v>
      </c>
      <c r="F35" s="45">
        <v>2</v>
      </c>
      <c r="G35" s="48">
        <v>3</v>
      </c>
      <c r="H35" s="48"/>
      <c r="I35" s="49"/>
      <c r="J35" s="48"/>
      <c r="K35" s="45"/>
      <c r="L35" s="47">
        <v>23</v>
      </c>
      <c r="M35" s="48"/>
      <c r="N35" s="48"/>
      <c r="O35" s="45">
        <v>1</v>
      </c>
      <c r="P35" s="47">
        <v>15</v>
      </c>
      <c r="Q35" s="48"/>
      <c r="R35" s="49"/>
      <c r="S35" s="48"/>
      <c r="T35" s="46" t="s">
        <v>445</v>
      </c>
      <c r="U35" s="46"/>
      <c r="V35" s="50"/>
      <c r="W35" s="103">
        <v>2</v>
      </c>
      <c r="X35" s="48">
        <v>3</v>
      </c>
      <c r="Y35" s="48"/>
      <c r="Z35" s="49"/>
      <c r="AA35" s="48"/>
      <c r="AB35" s="45">
        <v>1</v>
      </c>
      <c r="AC35" s="47">
        <v>15</v>
      </c>
      <c r="AD35" s="48"/>
      <c r="AE35" s="49"/>
      <c r="AF35" s="48"/>
      <c r="AG35" s="10"/>
    </row>
    <row r="36" spans="1:33" ht="18" customHeight="1">
      <c r="A36" s="30"/>
      <c r="B36" s="44">
        <v>623</v>
      </c>
      <c r="C36" s="46" t="s">
        <v>803</v>
      </c>
      <c r="D36" s="45"/>
      <c r="E36" s="46" t="s">
        <v>804</v>
      </c>
      <c r="F36" s="45">
        <v>2</v>
      </c>
      <c r="G36" s="47">
        <v>8</v>
      </c>
      <c r="H36" s="48"/>
      <c r="I36" s="49"/>
      <c r="J36" s="48"/>
      <c r="K36" s="45"/>
      <c r="L36" s="47">
        <v>28</v>
      </c>
      <c r="M36" s="48"/>
      <c r="N36" s="48"/>
      <c r="O36" s="45">
        <v>2</v>
      </c>
      <c r="P36" s="47">
        <v>5</v>
      </c>
      <c r="Q36" s="48"/>
      <c r="R36" s="49"/>
      <c r="S36" s="48"/>
      <c r="T36" s="46" t="s">
        <v>445</v>
      </c>
      <c r="U36" s="46"/>
      <c r="V36" s="50"/>
      <c r="W36" s="103">
        <v>2</v>
      </c>
      <c r="X36" s="47">
        <v>8</v>
      </c>
      <c r="Y36" s="48"/>
      <c r="Z36" s="49"/>
      <c r="AA36" s="48"/>
      <c r="AB36" s="45">
        <v>2</v>
      </c>
      <c r="AC36" s="47">
        <v>5</v>
      </c>
      <c r="AD36" s="48"/>
      <c r="AE36" s="49"/>
      <c r="AF36" s="48"/>
      <c r="AG36" s="10"/>
    </row>
    <row r="37" spans="1:33" ht="18" customHeight="1">
      <c r="A37" s="30"/>
      <c r="B37" s="44">
        <v>362</v>
      </c>
      <c r="C37" s="46" t="s">
        <v>805</v>
      </c>
      <c r="D37" s="45">
        <v>4</v>
      </c>
      <c r="E37" s="46" t="s">
        <v>806</v>
      </c>
      <c r="F37" s="45">
        <v>2</v>
      </c>
      <c r="G37" s="47">
        <v>9</v>
      </c>
      <c r="H37" s="48"/>
      <c r="I37" s="49"/>
      <c r="J37" s="48"/>
      <c r="K37" s="45"/>
      <c r="L37" s="47">
        <v>29</v>
      </c>
      <c r="M37" s="48"/>
      <c r="N37" s="48"/>
      <c r="O37" s="45">
        <v>2</v>
      </c>
      <c r="P37" s="47">
        <v>6</v>
      </c>
      <c r="Q37" s="48"/>
      <c r="R37" s="49"/>
      <c r="S37" s="48"/>
      <c r="T37" s="46" t="s">
        <v>445</v>
      </c>
      <c r="U37" s="46"/>
      <c r="V37" s="50"/>
      <c r="W37" s="103">
        <v>2</v>
      </c>
      <c r="X37" s="47">
        <v>9</v>
      </c>
      <c r="Y37" s="48"/>
      <c r="Z37" s="49"/>
      <c r="AA37" s="48"/>
      <c r="AB37" s="45">
        <v>2</v>
      </c>
      <c r="AC37" s="47">
        <v>6</v>
      </c>
      <c r="AD37" s="48"/>
      <c r="AE37" s="49"/>
      <c r="AF37" s="48"/>
      <c r="AG37" s="10"/>
    </row>
    <row r="38" spans="1:33" ht="18" customHeight="1">
      <c r="A38" s="30"/>
      <c r="B38" s="44"/>
      <c r="C38" s="46"/>
      <c r="D38" s="45"/>
      <c r="E38" s="46"/>
      <c r="F38" s="45"/>
      <c r="G38" s="47"/>
      <c r="H38" s="48"/>
      <c r="I38" s="49"/>
      <c r="J38" s="48"/>
      <c r="K38" s="46"/>
      <c r="L38" s="47"/>
      <c r="M38" s="48"/>
      <c r="N38" s="48"/>
      <c r="O38" s="45"/>
      <c r="P38" s="47"/>
      <c r="Q38" s="48"/>
      <c r="R38" s="49"/>
      <c r="S38" s="48"/>
      <c r="T38" s="46"/>
      <c r="U38" s="46"/>
      <c r="V38" s="50"/>
      <c r="W38" s="103"/>
      <c r="X38" s="47"/>
      <c r="Y38" s="48"/>
      <c r="Z38" s="49"/>
      <c r="AA38" s="48"/>
      <c r="AB38" s="45"/>
      <c r="AC38" s="47"/>
      <c r="AD38" s="48"/>
      <c r="AE38" s="49"/>
      <c r="AF38" s="48"/>
      <c r="AG38" s="10"/>
    </row>
    <row r="39" spans="1:32" ht="12">
      <c r="A39" s="30"/>
      <c r="B39" s="33"/>
      <c r="C39" s="33"/>
      <c r="D39" s="32"/>
      <c r="E39" s="33"/>
      <c r="F39" s="32"/>
      <c r="G39" s="32"/>
      <c r="H39" s="33"/>
      <c r="I39" s="51"/>
      <c r="J39" s="33"/>
      <c r="K39" s="33"/>
      <c r="L39" s="32"/>
      <c r="M39" s="33"/>
      <c r="N39" s="33"/>
      <c r="O39" s="32"/>
      <c r="P39" s="32"/>
      <c r="Q39" s="33"/>
      <c r="R39" s="51"/>
      <c r="S39" s="33"/>
      <c r="T39" s="33"/>
      <c r="U39" s="33"/>
      <c r="V39" s="30"/>
      <c r="W39" s="32"/>
      <c r="X39" s="32"/>
      <c r="Y39" s="33"/>
      <c r="Z39" s="51"/>
      <c r="AA39" s="33"/>
      <c r="AB39" s="32"/>
      <c r="AC39" s="32"/>
      <c r="AD39" s="33"/>
      <c r="AE39" s="51"/>
      <c r="AF39" s="33"/>
    </row>
    <row r="40" spans="1:32" ht="12">
      <c r="A40" s="30"/>
      <c r="B40" s="30"/>
      <c r="C40" s="30"/>
      <c r="E40" s="30"/>
      <c r="H40" s="104"/>
      <c r="I40" s="35"/>
      <c r="J40" s="30"/>
      <c r="K40" s="30"/>
      <c r="L40" s="30"/>
      <c r="M40" s="104"/>
      <c r="N40" s="30"/>
      <c r="O40" s="30"/>
      <c r="P40" s="30"/>
      <c r="Q40" s="104"/>
      <c r="R40" s="35"/>
      <c r="S40" s="30"/>
      <c r="T40" s="30"/>
      <c r="U40" s="30"/>
      <c r="V40" s="30"/>
      <c r="Y40" s="104"/>
      <c r="Z40" s="35"/>
      <c r="AA40" s="30"/>
      <c r="AB40" s="30"/>
      <c r="AC40" s="30"/>
      <c r="AD40" s="104"/>
      <c r="AE40" s="35"/>
      <c r="AF40" s="30"/>
    </row>
    <row r="41" spans="1:32" ht="12">
      <c r="A41" s="30"/>
      <c r="B41" s="30"/>
      <c r="C41" s="30"/>
      <c r="E41" s="30"/>
      <c r="H41" s="104"/>
      <c r="I41" s="35"/>
      <c r="J41" s="30"/>
      <c r="K41" s="30"/>
      <c r="L41" s="30"/>
      <c r="M41" s="104"/>
      <c r="N41" s="30"/>
      <c r="O41" s="30"/>
      <c r="P41" s="30"/>
      <c r="Q41" s="104"/>
      <c r="R41" s="35"/>
      <c r="S41" s="30"/>
      <c r="T41" s="30"/>
      <c r="U41" s="30"/>
      <c r="V41" s="30"/>
      <c r="Y41" s="104"/>
      <c r="Z41" s="35"/>
      <c r="AA41" s="30"/>
      <c r="AB41" s="30"/>
      <c r="AC41" s="30"/>
      <c r="AD41" s="104"/>
      <c r="AE41" s="35"/>
      <c r="AF41" s="30"/>
    </row>
    <row r="42" spans="1:32" ht="12">
      <c r="A42" s="30"/>
      <c r="B42" s="30"/>
      <c r="C42" s="30"/>
      <c r="E42" s="30"/>
      <c r="H42" s="104"/>
      <c r="I42" s="35"/>
      <c r="J42" s="30"/>
      <c r="K42" s="30"/>
      <c r="L42" s="30"/>
      <c r="M42" s="104"/>
      <c r="N42" s="30"/>
      <c r="O42" s="30"/>
      <c r="P42" s="30"/>
      <c r="Q42" s="104"/>
      <c r="R42" s="35"/>
      <c r="S42" s="30"/>
      <c r="T42" s="30"/>
      <c r="U42" s="30"/>
      <c r="V42" s="30"/>
      <c r="Y42" s="104"/>
      <c r="Z42" s="35"/>
      <c r="AA42" s="30"/>
      <c r="AB42" s="30"/>
      <c r="AC42" s="30"/>
      <c r="AD42" s="104"/>
      <c r="AE42" s="35"/>
      <c r="AF42" s="30"/>
    </row>
    <row r="43" spans="1:32" ht="12">
      <c r="A43" s="30"/>
      <c r="B43" s="30"/>
      <c r="C43" s="30"/>
      <c r="E43" s="30"/>
      <c r="H43" s="104"/>
      <c r="I43" s="35"/>
      <c r="J43" s="30"/>
      <c r="K43" s="30"/>
      <c r="L43" s="30"/>
      <c r="M43" s="104"/>
      <c r="N43" s="30"/>
      <c r="O43" s="30"/>
      <c r="P43" s="30"/>
      <c r="Q43" s="104"/>
      <c r="R43" s="35"/>
      <c r="S43" s="30"/>
      <c r="T43" s="30"/>
      <c r="U43" s="30"/>
      <c r="V43" s="30"/>
      <c r="Y43" s="104"/>
      <c r="Z43" s="35"/>
      <c r="AA43" s="30"/>
      <c r="AB43" s="30"/>
      <c r="AC43" s="30"/>
      <c r="AD43" s="104"/>
      <c r="AE43" s="35"/>
      <c r="AF43" s="30"/>
    </row>
    <row r="44" spans="1:32" ht="12">
      <c r="A44" s="30"/>
      <c r="B44" s="30"/>
      <c r="C44" s="30"/>
      <c r="E44" s="30"/>
      <c r="H44" s="104"/>
      <c r="I44" s="35"/>
      <c r="J44" s="30"/>
      <c r="K44" s="30"/>
      <c r="L44" s="30"/>
      <c r="M44" s="104"/>
      <c r="N44" s="30"/>
      <c r="O44" s="30"/>
      <c r="P44" s="30"/>
      <c r="Q44" s="104"/>
      <c r="R44" s="35"/>
      <c r="S44" s="30"/>
      <c r="T44" s="30"/>
      <c r="U44" s="30"/>
      <c r="V44" s="30"/>
      <c r="Y44" s="104"/>
      <c r="Z44" s="35"/>
      <c r="AA44" s="30"/>
      <c r="AB44" s="30"/>
      <c r="AC44" s="30"/>
      <c r="AD44" s="104"/>
      <c r="AE44" s="35"/>
      <c r="AF44" s="30"/>
    </row>
    <row r="45" spans="1:32" ht="12">
      <c r="A45" s="30"/>
      <c r="B45" s="30"/>
      <c r="C45" s="30"/>
      <c r="E45" s="30"/>
      <c r="H45" s="104"/>
      <c r="I45" s="35"/>
      <c r="J45" s="30"/>
      <c r="K45" s="30"/>
      <c r="L45" s="30"/>
      <c r="M45" s="104"/>
      <c r="N45" s="30"/>
      <c r="O45" s="30"/>
      <c r="P45" s="30"/>
      <c r="Q45" s="104"/>
      <c r="R45" s="35"/>
      <c r="S45" s="30"/>
      <c r="T45" s="30"/>
      <c r="U45" s="30"/>
      <c r="V45" s="30"/>
      <c r="Y45" s="104"/>
      <c r="Z45" s="35"/>
      <c r="AA45" s="30"/>
      <c r="AB45" s="30"/>
      <c r="AC45" s="30"/>
      <c r="AD45" s="104"/>
      <c r="AE45" s="35"/>
      <c r="AF45" s="30"/>
    </row>
    <row r="46" spans="1:32" ht="12">
      <c r="A46" s="30"/>
      <c r="B46" s="30"/>
      <c r="C46" s="30"/>
      <c r="D46" s="30"/>
      <c r="E46" s="30"/>
      <c r="F46" s="30"/>
      <c r="G46" s="30"/>
      <c r="H46" s="30"/>
      <c r="I46" s="35"/>
      <c r="J46" s="30"/>
      <c r="K46" s="30"/>
      <c r="L46" s="26"/>
      <c r="M46" s="30"/>
      <c r="N46" s="30"/>
      <c r="O46" s="26"/>
      <c r="P46" s="26"/>
      <c r="Q46" s="30"/>
      <c r="R46" s="30"/>
      <c r="S46" s="30"/>
      <c r="T46" s="30"/>
      <c r="U46" s="30"/>
      <c r="V46" s="30"/>
      <c r="W46" s="30"/>
      <c r="X46" s="30"/>
      <c r="Y46" s="30"/>
      <c r="Z46" s="35"/>
      <c r="AA46" s="30"/>
      <c r="AB46" s="26"/>
      <c r="AC46" s="26"/>
      <c r="AD46" s="30"/>
      <c r="AE46" s="30"/>
      <c r="AF46" s="30"/>
    </row>
    <row r="47" spans="1:32" ht="12">
      <c r="A47" s="30"/>
      <c r="B47" s="30"/>
      <c r="C47" s="30"/>
      <c r="D47" s="30"/>
      <c r="E47" s="30"/>
      <c r="F47" s="30"/>
      <c r="G47" s="30"/>
      <c r="H47" s="30"/>
      <c r="I47" s="35"/>
      <c r="J47" s="30"/>
      <c r="K47" s="30"/>
      <c r="L47" s="26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5"/>
      <c r="AA47" s="30"/>
      <c r="AB47" s="30"/>
      <c r="AC47" s="30"/>
      <c r="AD47" s="30"/>
      <c r="AE47" s="30"/>
      <c r="AF47" s="30"/>
    </row>
    <row r="48" spans="1:32" ht="12">
      <c r="A48" s="30"/>
      <c r="B48" s="30"/>
      <c r="C48" s="30"/>
      <c r="D48" s="30"/>
      <c r="E48" s="30"/>
      <c r="F48" s="30"/>
      <c r="G48" s="30"/>
      <c r="H48" s="30"/>
      <c r="I48" s="35"/>
      <c r="J48" s="30"/>
      <c r="K48" s="30"/>
      <c r="L48" s="26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5"/>
      <c r="AA48" s="30"/>
      <c r="AB48" s="30"/>
      <c r="AC48" s="30"/>
      <c r="AD48" s="30"/>
      <c r="AE48" s="30"/>
      <c r="AF48" s="30"/>
    </row>
    <row r="49" spans="1:32" ht="12">
      <c r="A49" s="30"/>
      <c r="B49" s="30"/>
      <c r="C49" s="30"/>
      <c r="D49" s="30"/>
      <c r="E49" s="30"/>
      <c r="F49" s="30"/>
      <c r="G49" s="30"/>
      <c r="H49" s="30"/>
      <c r="I49" s="35"/>
      <c r="J49" s="30"/>
      <c r="K49" s="30"/>
      <c r="L49" s="26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5"/>
      <c r="AA49" s="30"/>
      <c r="AB49" s="30"/>
      <c r="AC49" s="30"/>
      <c r="AD49" s="30"/>
      <c r="AE49" s="30"/>
      <c r="AF49" s="30"/>
    </row>
    <row r="50" spans="1:32" ht="12">
      <c r="A50" s="30"/>
      <c r="B50" s="30"/>
      <c r="C50" s="30"/>
      <c r="D50" s="30"/>
      <c r="E50" s="30"/>
      <c r="F50" s="30"/>
      <c r="G50" s="30"/>
      <c r="H50" s="30"/>
      <c r="I50" s="35"/>
      <c r="J50" s="30"/>
      <c r="K50" s="30"/>
      <c r="L50" s="26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5"/>
      <c r="AA50" s="30"/>
      <c r="AB50" s="30"/>
      <c r="AC50" s="30"/>
      <c r="AD50" s="30"/>
      <c r="AE50" s="30"/>
      <c r="AF50" s="30"/>
    </row>
    <row r="51" spans="1:32" ht="12">
      <c r="A51" s="30"/>
      <c r="B51" s="30"/>
      <c r="C51" s="30"/>
      <c r="D51" s="30"/>
      <c r="E51" s="30"/>
      <c r="F51" s="30"/>
      <c r="G51" s="30"/>
      <c r="H51" s="30"/>
      <c r="I51" s="35"/>
      <c r="J51" s="30"/>
      <c r="K51" s="30"/>
      <c r="L51" s="26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5"/>
      <c r="AA51" s="30"/>
      <c r="AB51" s="30"/>
      <c r="AC51" s="30"/>
      <c r="AD51" s="30"/>
      <c r="AE51" s="30"/>
      <c r="AF51" s="30"/>
    </row>
    <row r="52" spans="1:32" ht="12">
      <c r="A52" s="30"/>
      <c r="B52" s="30"/>
      <c r="C52" s="30"/>
      <c r="D52" s="30"/>
      <c r="E52" s="30"/>
      <c r="F52" s="30"/>
      <c r="G52" s="30"/>
      <c r="H52" s="30"/>
      <c r="I52" s="35"/>
      <c r="J52" s="30"/>
      <c r="K52" s="30"/>
      <c r="L52" s="26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5"/>
      <c r="AA52" s="30"/>
      <c r="AB52" s="30"/>
      <c r="AC52" s="30"/>
      <c r="AD52" s="30"/>
      <c r="AE52" s="30"/>
      <c r="AF52" s="30"/>
    </row>
    <row r="53" spans="1:32" ht="12">
      <c r="A53" s="30"/>
      <c r="B53" s="30"/>
      <c r="C53" s="30"/>
      <c r="D53" s="30"/>
      <c r="E53" s="30"/>
      <c r="F53" s="30"/>
      <c r="G53" s="30"/>
      <c r="H53" s="30"/>
      <c r="I53" s="35"/>
      <c r="J53" s="30"/>
      <c r="K53" s="30"/>
      <c r="L53" s="26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5"/>
      <c r="AA53" s="30"/>
      <c r="AB53" s="30"/>
      <c r="AC53" s="30"/>
      <c r="AD53" s="30"/>
      <c r="AE53" s="30"/>
      <c r="AF53" s="30"/>
    </row>
    <row r="54" spans="1:32" ht="12">
      <c r="A54" s="30"/>
      <c r="B54" s="30"/>
      <c r="C54" s="30"/>
      <c r="D54" s="30"/>
      <c r="E54" s="30"/>
      <c r="F54" s="30"/>
      <c r="G54" s="30"/>
      <c r="H54" s="30"/>
      <c r="I54" s="35"/>
      <c r="J54" s="30"/>
      <c r="K54" s="30"/>
      <c r="L54" s="26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5"/>
      <c r="AA54" s="30"/>
      <c r="AB54" s="30"/>
      <c r="AC54" s="30"/>
      <c r="AD54" s="30"/>
      <c r="AE54" s="30"/>
      <c r="AF54" s="30"/>
    </row>
    <row r="55" spans="1:32" ht="12">
      <c r="A55" s="30"/>
      <c r="B55" s="30"/>
      <c r="C55" s="30"/>
      <c r="D55" s="30"/>
      <c r="E55" s="30"/>
      <c r="F55" s="30"/>
      <c r="G55" s="30"/>
      <c r="H55" s="30"/>
      <c r="I55" s="35"/>
      <c r="J55" s="30"/>
      <c r="K55" s="30"/>
      <c r="L55" s="26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5"/>
      <c r="AA55" s="30"/>
      <c r="AB55" s="30"/>
      <c r="AC55" s="30"/>
      <c r="AD55" s="30"/>
      <c r="AE55" s="30"/>
      <c r="AF55" s="30"/>
    </row>
    <row r="56" spans="1:32" ht="12">
      <c r="A56" s="30"/>
      <c r="B56" s="30"/>
      <c r="C56" s="30"/>
      <c r="D56" s="30"/>
      <c r="E56" s="30"/>
      <c r="F56" s="30"/>
      <c r="G56" s="30"/>
      <c r="H56" s="30"/>
      <c r="I56" s="35"/>
      <c r="J56" s="30"/>
      <c r="K56" s="30"/>
      <c r="L56" s="26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5"/>
      <c r="AA56" s="30"/>
      <c r="AB56" s="30"/>
      <c r="AC56" s="30"/>
      <c r="AD56" s="30"/>
      <c r="AE56" s="30"/>
      <c r="AF56" s="30"/>
    </row>
    <row r="57" spans="1:32" ht="12">
      <c r="A57" s="30"/>
      <c r="B57" s="30"/>
      <c r="C57" s="30"/>
      <c r="D57" s="30"/>
      <c r="E57" s="30"/>
      <c r="F57" s="30"/>
      <c r="G57" s="30"/>
      <c r="H57" s="30"/>
      <c r="I57" s="35"/>
      <c r="J57" s="30"/>
      <c r="K57" s="30"/>
      <c r="L57" s="26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5"/>
      <c r="AA57" s="30"/>
      <c r="AB57" s="30"/>
      <c r="AC57" s="30"/>
      <c r="AD57" s="30"/>
      <c r="AE57" s="30"/>
      <c r="AF57" s="30"/>
    </row>
    <row r="58" spans="1:32" ht="12">
      <c r="A58" s="30"/>
      <c r="B58" s="30"/>
      <c r="C58" s="30"/>
      <c r="D58" s="30"/>
      <c r="E58" s="30"/>
      <c r="F58" s="30"/>
      <c r="G58" s="30"/>
      <c r="H58" s="30"/>
      <c r="I58" s="35"/>
      <c r="J58" s="30"/>
      <c r="K58" s="30"/>
      <c r="L58" s="26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5"/>
      <c r="AA58" s="30"/>
      <c r="AB58" s="30"/>
      <c r="AC58" s="30"/>
      <c r="AD58" s="30"/>
      <c r="AE58" s="30"/>
      <c r="AF58" s="30"/>
    </row>
    <row r="59" spans="1:32" ht="12">
      <c r="A59" s="30"/>
      <c r="B59" s="30"/>
      <c r="C59" s="30"/>
      <c r="D59" s="30"/>
      <c r="E59" s="30"/>
      <c r="F59" s="30"/>
      <c r="G59" s="30"/>
      <c r="H59" s="30"/>
      <c r="I59" s="35"/>
      <c r="J59" s="30"/>
      <c r="K59" s="30"/>
      <c r="L59" s="26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5"/>
      <c r="AA59" s="30"/>
      <c r="AB59" s="30"/>
      <c r="AC59" s="30"/>
      <c r="AD59" s="30"/>
      <c r="AE59" s="30"/>
      <c r="AF59" s="30"/>
    </row>
    <row r="60" spans="1:32" ht="12">
      <c r="A60" s="30"/>
      <c r="B60" s="30"/>
      <c r="C60" s="30"/>
      <c r="D60" s="30"/>
      <c r="E60" s="30"/>
      <c r="F60" s="30"/>
      <c r="G60" s="30"/>
      <c r="H60" s="30"/>
      <c r="I60" s="35"/>
      <c r="J60" s="30"/>
      <c r="K60" s="30"/>
      <c r="L60" s="26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5"/>
      <c r="AA60" s="30"/>
      <c r="AB60" s="30"/>
      <c r="AC60" s="30"/>
      <c r="AD60" s="30"/>
      <c r="AE60" s="30"/>
      <c r="AF60" s="30"/>
    </row>
  </sheetData>
  <sheetProtection/>
  <printOptions/>
  <pageMargins left="0.314961" right="0.314961" top="0.590157" bottom="0.393307" header="0.5" footer="0.31464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"/>
  <sheetViews>
    <sheetView tabSelected="1" defaultGridColor="0" zoomScalePageLayoutView="0" colorId="22" workbookViewId="0" topLeftCell="A1">
      <selection activeCell="L4" sqref="L4"/>
    </sheetView>
  </sheetViews>
  <sheetFormatPr defaultColWidth="15.83203125" defaultRowHeight="15" customHeight="1"/>
  <cols>
    <col min="1" max="1" width="2.83203125" style="3" customWidth="1"/>
    <col min="2" max="2" width="6" style="3" customWidth="1"/>
    <col min="3" max="3" width="18.66015625" style="3" customWidth="1"/>
    <col min="4" max="4" width="4.83203125" style="26" customWidth="1"/>
    <col min="5" max="5" width="19.33203125" style="3" customWidth="1"/>
    <col min="6" max="6" width="3.83203125" style="26" customWidth="1"/>
    <col min="7" max="7" width="4.83203125" style="26" customWidth="1"/>
    <col min="8" max="8" width="7.16015625" style="27" customWidth="1"/>
    <col min="9" max="9" width="5.83203125" style="3" customWidth="1"/>
    <col min="10" max="10" width="3.83203125" style="3" customWidth="1"/>
    <col min="11" max="11" width="4.83203125" style="3" customWidth="1"/>
    <col min="12" max="12" width="9.16015625" style="29" customWidth="1"/>
    <col min="13" max="13" width="6.83203125" style="3" customWidth="1"/>
    <col min="14" max="14" width="3.83203125" style="3" customWidth="1"/>
    <col min="15" max="15" width="4.83203125" style="3" customWidth="1"/>
    <col min="16" max="16" width="9" style="3" customWidth="1"/>
    <col min="17" max="17" width="5.83203125" style="3" customWidth="1"/>
    <col min="18" max="18" width="7.66015625" style="3" customWidth="1"/>
    <col min="19" max="19" width="6.83203125" style="3" customWidth="1"/>
    <col min="20" max="20" width="3.83203125" style="3" customWidth="1"/>
    <col min="21" max="16384" width="15.83203125" style="3" customWidth="1"/>
  </cols>
  <sheetData>
    <row r="1" spans="1:20" ht="21" customHeight="1">
      <c r="A1" s="30"/>
      <c r="B1" s="31" t="s">
        <v>807</v>
      </c>
      <c r="C1" s="33"/>
      <c r="D1" s="32"/>
      <c r="E1" s="33"/>
      <c r="F1" s="32"/>
      <c r="G1" s="32"/>
      <c r="H1" s="33"/>
      <c r="I1" s="33"/>
      <c r="J1" s="5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">
      <c r="A2" s="30"/>
      <c r="B2" s="33"/>
      <c r="C2" s="33"/>
      <c r="D2" s="32"/>
      <c r="E2" s="33"/>
      <c r="F2" s="32"/>
      <c r="G2" s="32"/>
      <c r="H2" s="33"/>
      <c r="I2" s="33"/>
      <c r="J2" s="30"/>
      <c r="K2" s="30"/>
      <c r="L2" s="30"/>
      <c r="M2" s="30"/>
      <c r="N2" s="30"/>
      <c r="O2" s="30"/>
      <c r="P2" s="30"/>
      <c r="Q2" s="30"/>
      <c r="R2" s="30"/>
      <c r="S2" s="36" t="s">
        <v>808</v>
      </c>
      <c r="T2" s="30"/>
    </row>
    <row r="3" spans="1:20" ht="12">
      <c r="A3" s="30"/>
      <c r="B3" s="37"/>
      <c r="C3" s="38"/>
      <c r="D3" s="38"/>
      <c r="E3" s="38"/>
      <c r="F3" s="39"/>
      <c r="G3" s="33"/>
      <c r="H3" s="32" t="s">
        <v>809</v>
      </c>
      <c r="I3" s="32"/>
      <c r="J3" s="38"/>
      <c r="K3" s="32"/>
      <c r="L3" s="32" t="s">
        <v>1016</v>
      </c>
      <c r="M3" s="32"/>
      <c r="N3" s="38"/>
      <c r="O3" s="32"/>
      <c r="P3" s="32" t="s">
        <v>810</v>
      </c>
      <c r="Q3" s="32"/>
      <c r="R3" s="38"/>
      <c r="S3" s="38"/>
      <c r="T3" s="41"/>
    </row>
    <row r="4" spans="1:20" ht="9.75" customHeight="1">
      <c r="A4" s="30"/>
      <c r="B4" s="41" t="s">
        <v>37</v>
      </c>
      <c r="C4" s="42" t="s">
        <v>38</v>
      </c>
      <c r="D4" s="42" t="s">
        <v>39</v>
      </c>
      <c r="E4" s="42" t="s">
        <v>40</v>
      </c>
      <c r="F4" s="42"/>
      <c r="H4" s="26"/>
      <c r="I4" s="26"/>
      <c r="J4" s="42"/>
      <c r="K4" s="26"/>
      <c r="L4" s="26"/>
      <c r="M4" s="26"/>
      <c r="N4" s="42"/>
      <c r="O4" s="26"/>
      <c r="P4" s="26"/>
      <c r="Q4" s="26"/>
      <c r="R4" s="42" t="s">
        <v>41</v>
      </c>
      <c r="S4" s="42"/>
      <c r="T4" s="41"/>
    </row>
    <row r="5" spans="1:20" ht="9.75" customHeight="1">
      <c r="A5" s="30"/>
      <c r="B5" s="41"/>
      <c r="C5" s="42"/>
      <c r="D5" s="42"/>
      <c r="E5" s="42"/>
      <c r="F5" s="42" t="s">
        <v>42</v>
      </c>
      <c r="G5" s="26" t="s">
        <v>684</v>
      </c>
      <c r="H5" s="26" t="s">
        <v>44</v>
      </c>
      <c r="I5" s="26" t="s">
        <v>46</v>
      </c>
      <c r="J5" s="42" t="s">
        <v>42</v>
      </c>
      <c r="K5" s="26" t="s">
        <v>684</v>
      </c>
      <c r="L5" s="26" t="s">
        <v>44</v>
      </c>
      <c r="M5" s="26" t="s">
        <v>46</v>
      </c>
      <c r="N5" s="42" t="s">
        <v>42</v>
      </c>
      <c r="O5" s="26" t="s">
        <v>684</v>
      </c>
      <c r="P5" s="26" t="s">
        <v>44</v>
      </c>
      <c r="Q5" s="26" t="s">
        <v>46</v>
      </c>
      <c r="R5" s="42" t="s">
        <v>46</v>
      </c>
      <c r="S5" s="42" t="s">
        <v>47</v>
      </c>
      <c r="T5" s="41"/>
    </row>
    <row r="6" spans="1:20" ht="18" customHeight="1">
      <c r="A6" s="30">
        <v>1</v>
      </c>
      <c r="B6" s="44">
        <v>69</v>
      </c>
      <c r="C6" s="46" t="s">
        <v>811</v>
      </c>
      <c r="D6" s="45">
        <v>1</v>
      </c>
      <c r="E6" s="46" t="s">
        <v>113</v>
      </c>
      <c r="F6" s="45"/>
      <c r="G6" s="47">
        <v>1</v>
      </c>
      <c r="H6" s="48" t="s">
        <v>812</v>
      </c>
      <c r="I6" s="48">
        <v>334</v>
      </c>
      <c r="J6" s="45"/>
      <c r="K6" s="47">
        <v>2</v>
      </c>
      <c r="L6" s="48" t="s">
        <v>813</v>
      </c>
      <c r="M6" s="48">
        <v>120</v>
      </c>
      <c r="N6" s="45"/>
      <c r="O6" s="47">
        <v>3</v>
      </c>
      <c r="P6" s="48" t="s">
        <v>814</v>
      </c>
      <c r="Q6" s="48">
        <v>103</v>
      </c>
      <c r="R6" s="46">
        <f>IF(H6="","",I6+M6+Q6)</f>
        <v>557</v>
      </c>
      <c r="S6" s="46">
        <f>IF(R6="","",RANK(R6,$R$6:$R$15))</f>
        <v>1</v>
      </c>
      <c r="T6" s="50"/>
    </row>
    <row r="7" spans="1:20" ht="18" customHeight="1">
      <c r="A7" s="30">
        <v>2</v>
      </c>
      <c r="B7" s="44">
        <v>63</v>
      </c>
      <c r="C7" s="46" t="s">
        <v>815</v>
      </c>
      <c r="D7" s="45">
        <v>2</v>
      </c>
      <c r="E7" s="46" t="s">
        <v>113</v>
      </c>
      <c r="F7" s="45"/>
      <c r="G7" s="47">
        <v>2</v>
      </c>
      <c r="H7" s="48" t="s">
        <v>781</v>
      </c>
      <c r="I7" s="48">
        <v>253</v>
      </c>
      <c r="J7" s="45"/>
      <c r="K7" s="47">
        <v>3</v>
      </c>
      <c r="L7" s="48" t="s">
        <v>759</v>
      </c>
      <c r="M7" s="48">
        <v>122</v>
      </c>
      <c r="N7" s="45"/>
      <c r="O7" s="47">
        <v>1</v>
      </c>
      <c r="P7" s="48" t="s">
        <v>816</v>
      </c>
      <c r="Q7" s="48">
        <v>93</v>
      </c>
      <c r="R7" s="46">
        <f>IF(H7="","",I7+M7+Q7)</f>
        <v>468</v>
      </c>
      <c r="S7" s="46">
        <f>IF(R7="","",RANK(R7,$R$6:$R$15))</f>
        <v>2</v>
      </c>
      <c r="T7" s="50"/>
    </row>
    <row r="8" spans="1:20" ht="18" customHeight="1">
      <c r="A8" s="30">
        <v>3</v>
      </c>
      <c r="B8" s="44">
        <v>61</v>
      </c>
      <c r="C8" s="46" t="s">
        <v>817</v>
      </c>
      <c r="D8" s="45">
        <v>2</v>
      </c>
      <c r="E8" s="46" t="s">
        <v>113</v>
      </c>
      <c r="F8" s="45"/>
      <c r="G8" s="47">
        <v>3</v>
      </c>
      <c r="H8" s="48" t="s">
        <v>818</v>
      </c>
      <c r="I8" s="48">
        <v>87</v>
      </c>
      <c r="J8" s="45"/>
      <c r="K8" s="47">
        <v>1</v>
      </c>
      <c r="L8" s="48"/>
      <c r="M8" s="48"/>
      <c r="N8" s="45"/>
      <c r="O8" s="47">
        <v>2</v>
      </c>
      <c r="P8" s="48"/>
      <c r="Q8" s="48"/>
      <c r="R8" s="46" t="s">
        <v>151</v>
      </c>
      <c r="S8" s="46"/>
      <c r="T8" s="50"/>
    </row>
    <row r="9" spans="1:20" ht="18" customHeight="1">
      <c r="A9" s="30">
        <v>4</v>
      </c>
      <c r="B9" s="44"/>
      <c r="C9" s="46"/>
      <c r="D9" s="45"/>
      <c r="E9" s="46"/>
      <c r="F9" s="45"/>
      <c r="G9" s="47"/>
      <c r="H9" s="48"/>
      <c r="I9" s="48"/>
      <c r="J9" s="45"/>
      <c r="K9" s="47"/>
      <c r="L9" s="48"/>
      <c r="M9" s="48"/>
      <c r="N9" s="45"/>
      <c r="O9" s="47"/>
      <c r="P9" s="48"/>
      <c r="Q9" s="48"/>
      <c r="R9" s="46">
        <f>IF(H9="","",I9+M9+Q9)</f>
      </c>
      <c r="S9" s="46">
        <f aca="true" t="shared" si="0" ref="S9:S14">IF(R9="","",RANK(R9,$R$6:$R$15))</f>
      </c>
      <c r="T9" s="50"/>
    </row>
    <row r="10" spans="1:20" ht="18" customHeight="1">
      <c r="A10" s="30">
        <v>5</v>
      </c>
      <c r="B10" s="44"/>
      <c r="C10" s="46"/>
      <c r="D10" s="45"/>
      <c r="E10" s="46"/>
      <c r="F10" s="45"/>
      <c r="G10" s="47"/>
      <c r="H10" s="48"/>
      <c r="I10" s="48"/>
      <c r="J10" s="45"/>
      <c r="K10" s="47"/>
      <c r="L10" s="48"/>
      <c r="M10" s="48"/>
      <c r="N10" s="45"/>
      <c r="O10" s="47"/>
      <c r="P10" s="48"/>
      <c r="Q10" s="48"/>
      <c r="R10" s="46">
        <f>IF(H10="","",I10+M10+Q10)</f>
      </c>
      <c r="S10" s="46">
        <f t="shared" si="0"/>
      </c>
      <c r="T10" s="50"/>
    </row>
    <row r="11" spans="1:20" ht="18" customHeight="1">
      <c r="A11" s="30">
        <v>6</v>
      </c>
      <c r="B11" s="44"/>
      <c r="C11" s="46"/>
      <c r="D11" s="45"/>
      <c r="E11" s="46"/>
      <c r="F11" s="45"/>
      <c r="G11" s="47"/>
      <c r="H11" s="48"/>
      <c r="I11" s="48"/>
      <c r="J11" s="45"/>
      <c r="K11" s="47"/>
      <c r="L11" s="48"/>
      <c r="M11" s="48"/>
      <c r="N11" s="45"/>
      <c r="O11" s="47"/>
      <c r="P11" s="48"/>
      <c r="Q11" s="48"/>
      <c r="R11" s="46">
        <f>IF(H11="","",I11+M11+Q11)</f>
      </c>
      <c r="S11" s="46">
        <f t="shared" si="0"/>
      </c>
      <c r="T11" s="50"/>
    </row>
    <row r="12" spans="1:20" ht="18" customHeight="1">
      <c r="A12" s="30">
        <v>7</v>
      </c>
      <c r="B12" s="44"/>
      <c r="C12" s="46"/>
      <c r="D12" s="45"/>
      <c r="E12" s="72"/>
      <c r="F12" s="45"/>
      <c r="G12" s="47"/>
      <c r="H12" s="48"/>
      <c r="I12" s="48"/>
      <c r="J12" s="45"/>
      <c r="K12" s="47"/>
      <c r="L12" s="48"/>
      <c r="M12" s="48"/>
      <c r="N12" s="45"/>
      <c r="O12" s="47"/>
      <c r="P12" s="48"/>
      <c r="Q12" s="48"/>
      <c r="R12" s="46">
        <f>IF(H12="","",I12+M12+Q12)</f>
      </c>
      <c r="S12" s="46">
        <f t="shared" si="0"/>
      </c>
      <c r="T12" s="50"/>
    </row>
    <row r="13" spans="1:20" ht="18" customHeight="1">
      <c r="A13" s="30">
        <v>8</v>
      </c>
      <c r="B13" s="44"/>
      <c r="C13" s="46"/>
      <c r="D13" s="45"/>
      <c r="E13" s="46"/>
      <c r="F13" s="45"/>
      <c r="G13" s="47"/>
      <c r="H13" s="48"/>
      <c r="I13" s="48"/>
      <c r="J13" s="45"/>
      <c r="K13" s="47"/>
      <c r="L13" s="48"/>
      <c r="M13" s="48"/>
      <c r="N13" s="45"/>
      <c r="O13" s="47"/>
      <c r="P13" s="48"/>
      <c r="Q13" s="48"/>
      <c r="R13" s="46">
        <f>IF(H13="","",I13+M13+Q13)</f>
      </c>
      <c r="S13" s="46">
        <f t="shared" si="0"/>
      </c>
      <c r="T13" s="50"/>
    </row>
    <row r="14" spans="1:20" ht="18" customHeight="1">
      <c r="A14" s="30"/>
      <c r="B14" s="44"/>
      <c r="C14" s="46"/>
      <c r="D14" s="45"/>
      <c r="E14" s="46"/>
      <c r="F14" s="45"/>
      <c r="G14" s="47"/>
      <c r="H14" s="48"/>
      <c r="I14" s="48"/>
      <c r="J14" s="45"/>
      <c r="K14" s="47"/>
      <c r="L14" s="48"/>
      <c r="M14" s="48"/>
      <c r="N14" s="45"/>
      <c r="O14" s="47"/>
      <c r="P14" s="48"/>
      <c r="Q14" s="48"/>
      <c r="R14" s="46"/>
      <c r="S14" s="46">
        <f t="shared" si="0"/>
      </c>
      <c r="T14" s="50"/>
    </row>
    <row r="15" spans="1:20" ht="18" customHeight="1">
      <c r="A15" s="30"/>
      <c r="B15" s="44"/>
      <c r="C15" s="46"/>
      <c r="D15" s="45"/>
      <c r="E15" s="46"/>
      <c r="F15" s="45"/>
      <c r="G15" s="47"/>
      <c r="H15" s="48"/>
      <c r="I15" s="48"/>
      <c r="J15" s="45"/>
      <c r="K15" s="47"/>
      <c r="L15" s="48"/>
      <c r="M15" s="48"/>
      <c r="N15" s="45"/>
      <c r="O15" s="47"/>
      <c r="P15" s="48"/>
      <c r="Q15" s="48"/>
      <c r="R15" s="46">
        <f>IF(H15="","",I15+M15+Q15)</f>
      </c>
      <c r="S15" s="46">
        <f>IF(R15="","",RANK(R15,$Q$6:$Q$15))</f>
      </c>
      <c r="T15" s="50"/>
    </row>
    <row r="16" spans="1:20" ht="12">
      <c r="A16" s="30"/>
      <c r="B16" s="33"/>
      <c r="C16" s="33"/>
      <c r="D16" s="32"/>
      <c r="E16" s="33"/>
      <c r="F16" s="32"/>
      <c r="G16" s="32"/>
      <c r="H16" s="33"/>
      <c r="I16" s="33"/>
      <c r="J16" s="33"/>
      <c r="K16" s="32"/>
      <c r="L16" s="33"/>
      <c r="M16" s="33"/>
      <c r="N16" s="32"/>
      <c r="O16" s="32"/>
      <c r="P16" s="33"/>
      <c r="Q16" s="33"/>
      <c r="R16" s="33"/>
      <c r="S16" s="33"/>
      <c r="T16" s="30"/>
    </row>
    <row r="17" spans="1:20" ht="12">
      <c r="A17" s="30"/>
      <c r="B17" s="30"/>
      <c r="C17" s="30"/>
      <c r="E17" s="30"/>
      <c r="H17" s="30"/>
      <c r="I17" s="30"/>
      <c r="J17" s="30"/>
      <c r="K17" s="26"/>
      <c r="L17" s="30"/>
      <c r="M17" s="30"/>
      <c r="N17" s="26"/>
      <c r="O17" s="26"/>
      <c r="P17" s="30"/>
      <c r="Q17" s="30"/>
      <c r="R17" s="30"/>
      <c r="S17" s="30"/>
      <c r="T17" s="30"/>
    </row>
    <row r="18" spans="1:20" ht="12">
      <c r="A18" s="30"/>
      <c r="B18" s="30"/>
      <c r="C18" s="30"/>
      <c r="E18" s="30"/>
      <c r="H18" s="30"/>
      <c r="I18" s="30"/>
      <c r="J18" s="30"/>
      <c r="K18" s="26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">
      <c r="A19" s="30"/>
      <c r="B19" s="30"/>
      <c r="C19" s="30"/>
      <c r="E19" s="30"/>
      <c r="H19" s="30"/>
      <c r="I19" s="30"/>
      <c r="J19" s="30"/>
      <c r="K19" s="26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">
      <c r="A20" s="30"/>
      <c r="B20" s="30"/>
      <c r="C20" s="30"/>
      <c r="E20" s="30"/>
      <c r="H20" s="30"/>
      <c r="I20" s="30"/>
      <c r="J20" s="30"/>
      <c r="K20" s="26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">
      <c r="A21" s="30"/>
      <c r="B21" s="30"/>
      <c r="C21" s="30"/>
      <c r="E21" s="30"/>
      <c r="H21" s="30"/>
      <c r="I21" s="30"/>
      <c r="J21" s="30"/>
      <c r="K21" s="26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">
      <c r="A22" s="30"/>
      <c r="B22" s="30"/>
      <c r="C22" s="30"/>
      <c r="E22" s="30"/>
      <c r="H22" s="104"/>
      <c r="I22" s="30"/>
      <c r="J22" s="30"/>
      <c r="K22" s="26"/>
      <c r="L22" s="104"/>
      <c r="M22" s="30"/>
      <c r="N22" s="30"/>
      <c r="O22" s="30"/>
      <c r="P22" s="30"/>
      <c r="Q22" s="30"/>
      <c r="R22" s="30"/>
      <c r="S22" s="30"/>
      <c r="T22" s="30"/>
    </row>
  </sheetData>
  <sheetProtection/>
  <printOptions/>
  <pageMargins left="0.511811" right="0.511811" top="0.590157" bottom="0.59015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Hideshi_Naka</cp:lastModifiedBy>
  <dcterms:created xsi:type="dcterms:W3CDTF">2013-11-12T13:51:12Z</dcterms:created>
  <dcterms:modified xsi:type="dcterms:W3CDTF">2013-11-17T21:14:25Z</dcterms:modified>
  <cp:category/>
  <cp:version/>
  <cp:contentType/>
  <cp:contentStatus/>
</cp:coreProperties>
</file>