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記録用紙" sheetId="1" r:id="rId1"/>
    <sheet name="cond" sheetId="2" r:id="rId2"/>
    <sheet name="M-SSD" sheetId="3" r:id="rId3"/>
    <sheet name="M-ST" sheetId="4" r:id="rId4"/>
    <sheet name="M-MDD" sheetId="5" r:id="rId5"/>
    <sheet name="M-HD" sheetId="6" r:id="rId6"/>
    <sheet name="M-JD" sheetId="7" r:id="rId7"/>
    <sheet name="M-JT" sheetId="8" r:id="rId8"/>
    <sheet name="M-YTT" sheetId="9" r:id="rId9"/>
    <sheet name="M-JTT" sheetId="10" r:id="rId10"/>
    <sheet name="M-TT" sheetId="11" r:id="rId11"/>
    <sheet name="MR" sheetId="12" r:id="rId12"/>
  </sheets>
  <definedNames>
    <definedName name="_xlnm.Print_Area" localSheetId="6">'M-JD'!$B$1:$Q$17</definedName>
    <definedName name="_xlnm.Print_Area" localSheetId="7">'M-JT'!$A$1:$V$24</definedName>
    <definedName name="_xlnm.Print_Area" localSheetId="11">'MR'!$A$1:$Q$16</definedName>
    <definedName name="_xlnm.Print_Area" localSheetId="3">'M-ST'!$A$1:$V$111</definedName>
    <definedName name="_xlnm.Print_Area" localSheetId="0">'記録用紙'!$A$1:$Z$40</definedName>
    <definedName name="_xlnm.Print_Area">'M-SSD'!$A$1:$Q$34</definedName>
  </definedNames>
  <calcPr fullCalcOnLoad="1"/>
</workbook>
</file>

<file path=xl/sharedStrings.xml><?xml version="1.0" encoding="utf-8"?>
<sst xmlns="http://schemas.openxmlformats.org/spreadsheetml/2006/main" count="1340" uniqueCount="718">
  <si>
    <t>男子の部</t>
  </si>
  <si>
    <t>種　　目</t>
  </si>
  <si>
    <t>位</t>
  </si>
  <si>
    <t>記　録</t>
  </si>
  <si>
    <t>氏　名</t>
  </si>
  <si>
    <r>
      <rPr>
        <sz val="7"/>
        <rFont val="ＭＳ 明朝"/>
        <family val="1"/>
      </rPr>
      <t>所</t>
    </r>
    <r>
      <rPr>
        <sz val="7"/>
        <rFont val="ＭＳ 明朝"/>
        <family val="1"/>
      </rPr>
      <t xml:space="preserve"> </t>
    </r>
    <r>
      <rPr>
        <sz val="7"/>
        <rFont val="ＭＳ 明朝"/>
        <family val="1"/>
      </rPr>
      <t>属</t>
    </r>
  </si>
  <si>
    <t>ｼｮｰﾄｽﾌﾟﾘﾝﾄD</t>
  </si>
  <si>
    <t>100m</t>
  </si>
  <si>
    <t>200m</t>
  </si>
  <si>
    <t>ｽﾌﾟﾘﾝﾄT</t>
  </si>
  <si>
    <t>400m</t>
  </si>
  <si>
    <t>ﾐﾄﾞﾙﾃﾞｨｽﾀﾝｽD</t>
  </si>
  <si>
    <t>800m</t>
  </si>
  <si>
    <t>1500m</t>
  </si>
  <si>
    <t>ﾊｰﾄﾞﾙD</t>
  </si>
  <si>
    <t>110mH</t>
  </si>
  <si>
    <t>400mH</t>
  </si>
  <si>
    <t>跳躍ﾃﾞｭｱｽﾛﾝ</t>
  </si>
  <si>
    <r>
      <rPr>
        <sz val="7"/>
        <rFont val="ＭＳ 明朝"/>
        <family val="1"/>
      </rPr>
      <t>福井</t>
    </r>
    <r>
      <rPr>
        <sz val="7"/>
        <rFont val="ＭＳ 明朝"/>
        <family val="1"/>
      </rPr>
      <t>･</t>
    </r>
    <r>
      <rPr>
        <sz val="7"/>
        <rFont val="ＭＳ 明朝"/>
        <family val="1"/>
      </rPr>
      <t>足</t>
    </r>
    <r>
      <rPr>
        <sz val="7"/>
        <rFont val="ＭＳ 明朝"/>
        <family val="1"/>
      </rPr>
      <t xml:space="preserve"> </t>
    </r>
    <r>
      <rPr>
        <sz val="7"/>
        <rFont val="ＭＳ 明朝"/>
        <family val="1"/>
      </rPr>
      <t>羽</t>
    </r>
    <r>
      <rPr>
        <sz val="7"/>
        <rFont val="ＭＳ 明朝"/>
        <family val="1"/>
      </rPr>
      <t xml:space="preserve"> </t>
    </r>
    <r>
      <rPr>
        <sz val="7"/>
        <rFont val="ＭＳ 明朝"/>
        <family val="1"/>
      </rPr>
      <t>中</t>
    </r>
  </si>
  <si>
    <t>LJ</t>
  </si>
  <si>
    <t>HJ</t>
  </si>
  <si>
    <t>跳躍ﾄﾗｲｱｽﾛﾝ</t>
  </si>
  <si>
    <t>TJ</t>
  </si>
  <si>
    <t>中学投擲TR</t>
  </si>
  <si>
    <t>SP</t>
  </si>
  <si>
    <t>DT</t>
  </si>
  <si>
    <t>JV</t>
  </si>
  <si>
    <t>投擲高校TR</t>
  </si>
  <si>
    <t>JT</t>
  </si>
  <si>
    <t>投擲ﾄﾗｲｱｽﾛﾝ</t>
  </si>
  <si>
    <r>
      <rPr>
        <sz val="7"/>
        <rFont val="ＭＳ 明朝"/>
        <family val="1"/>
      </rPr>
      <t>GR:</t>
    </r>
    <r>
      <rPr>
        <sz val="7"/>
        <rFont val="ＭＳ 明朝"/>
        <family val="1"/>
      </rPr>
      <t>大会記録</t>
    </r>
  </si>
  <si>
    <t>中学男子ショートスプリントデュアスロン</t>
  </si>
  <si>
    <t>大会記録　1493点(11.49-23,37)　管野　大輔(石川･丸内中)　2010</t>
  </si>
  <si>
    <t>１００ｍ</t>
  </si>
  <si>
    <t>２００ｍ</t>
  </si>
  <si>
    <t>No.</t>
  </si>
  <si>
    <t>氏名</t>
  </si>
  <si>
    <t>学年</t>
  </si>
  <si>
    <t>所属</t>
  </si>
  <si>
    <t>合計</t>
  </si>
  <si>
    <t>組</t>
  </si>
  <si>
    <t>ﾚｰﾝ</t>
  </si>
  <si>
    <t>記録</t>
  </si>
  <si>
    <t>風力</t>
  </si>
  <si>
    <t>得点</t>
  </si>
  <si>
    <t>順位</t>
  </si>
  <si>
    <t>石川･松 任 中</t>
  </si>
  <si>
    <t>石川･丸 内 中</t>
  </si>
  <si>
    <t>北村　　拓也</t>
  </si>
  <si>
    <t>石川･芦 城 中</t>
  </si>
  <si>
    <t>大家　　秀太</t>
  </si>
  <si>
    <t>池田　　昂太</t>
  </si>
  <si>
    <t>孫崎　　兼人</t>
  </si>
  <si>
    <t>渡辺　　聖司</t>
  </si>
  <si>
    <t>石川･板 津 中</t>
  </si>
  <si>
    <t>南　　　颯人</t>
  </si>
  <si>
    <t>佐伯　　奎樹</t>
  </si>
  <si>
    <t>石川･南 部 中</t>
  </si>
  <si>
    <t>男子スプリントトライアスロン</t>
  </si>
  <si>
    <t>大会記録　2803点(10.98-21.82-48.67)　西村　定喜(富山･星稜高)　2011</t>
  </si>
  <si>
    <t>４００ｍ</t>
  </si>
  <si>
    <t>栃折　京太郎</t>
  </si>
  <si>
    <t>富山･富 山 大</t>
  </si>
  <si>
    <t>石川･大聖寺高</t>
  </si>
  <si>
    <t>杉本　　健太</t>
  </si>
  <si>
    <t>石川･小松工高</t>
  </si>
  <si>
    <t>吉澤　　星哉</t>
  </si>
  <si>
    <t>橋本　　幸亮</t>
  </si>
  <si>
    <t>郷　　　哲朗</t>
  </si>
  <si>
    <t>熊谷　　彰人</t>
  </si>
  <si>
    <t>村田　　尋登</t>
  </si>
  <si>
    <t>浦田　　勝博</t>
  </si>
  <si>
    <t>石川･石川高専</t>
  </si>
  <si>
    <t>長田　莞太朗</t>
  </si>
  <si>
    <t>石川･小松市立高</t>
  </si>
  <si>
    <t>西谷　　有馬</t>
  </si>
  <si>
    <t>新　　　昂也</t>
  </si>
  <si>
    <t>大丸谷　尚人</t>
  </si>
  <si>
    <t>岩井　　大承</t>
  </si>
  <si>
    <t>石川･金沢西高</t>
  </si>
  <si>
    <t>石川･金 沢 大</t>
  </si>
  <si>
    <t>青野　　　仲</t>
  </si>
  <si>
    <t>石川･辰巳丘高</t>
  </si>
  <si>
    <t>村中　　友哉</t>
  </si>
  <si>
    <t>牧田　　宝浩</t>
  </si>
  <si>
    <t>石川･鶴 来 高</t>
  </si>
  <si>
    <t>甚田　　洋克</t>
  </si>
  <si>
    <t>石川･金沢桜丘高</t>
  </si>
  <si>
    <t>新野　　智也</t>
  </si>
  <si>
    <t>山田　　基生</t>
  </si>
  <si>
    <t>北川　　佳樹</t>
  </si>
  <si>
    <t>石川･金沢ＡＣ</t>
  </si>
  <si>
    <t>大場　　裕介</t>
  </si>
  <si>
    <t>石川･石川陸協</t>
  </si>
  <si>
    <t>河合　　智史</t>
  </si>
  <si>
    <t>石川･角間TFC</t>
  </si>
  <si>
    <t>牛越　　涼太</t>
  </si>
  <si>
    <t>斉藤　　雅人</t>
  </si>
  <si>
    <t>男子ミドルディスタンスデュアスロン</t>
  </si>
  <si>
    <t>大会記録　1678点(1.54.55-4.07.10)　松下　真規(新潟･ｱﾙﾋﾞﾚｯｸｽRC)　2006</t>
  </si>
  <si>
    <t>８００ｍ</t>
  </si>
  <si>
    <t>１５００ｍ</t>
  </si>
  <si>
    <t>合計得点</t>
  </si>
  <si>
    <t>川上　　貴史</t>
  </si>
  <si>
    <t>田井　　翔太</t>
  </si>
  <si>
    <t>谷口　　璃音</t>
  </si>
  <si>
    <t>吉山　　遼太</t>
  </si>
  <si>
    <t>中村　　元紀</t>
  </si>
  <si>
    <t>佐久間　瑞貴</t>
  </si>
  <si>
    <t>辻　　　巧明</t>
  </si>
  <si>
    <t>渡辺　　瑛地</t>
  </si>
  <si>
    <t>田村　　敏輝</t>
  </si>
  <si>
    <t>北島　　永輝</t>
  </si>
  <si>
    <t>大坪　　拓睦</t>
  </si>
  <si>
    <t>森下　　隆弥</t>
  </si>
  <si>
    <t>梅谷　　寛大</t>
  </si>
  <si>
    <t>高村　　純太</t>
  </si>
  <si>
    <t>男子ハードルデュアスロン</t>
  </si>
  <si>
    <t>大会記録　1919点(14.33-54.72)　高橋　　陽(福井･金沢大)　2008</t>
  </si>
  <si>
    <t>１１０ｍＨ</t>
  </si>
  <si>
    <t>４００ｍＨ</t>
  </si>
  <si>
    <t>前野　　鉄男</t>
  </si>
  <si>
    <t>福島　　　諒</t>
  </si>
  <si>
    <t>石川･小 松 高</t>
  </si>
  <si>
    <t>槻　　　将太</t>
  </si>
  <si>
    <t>今村　利輝人</t>
  </si>
  <si>
    <t>中学男子跳躍デュアスロン</t>
  </si>
  <si>
    <t>大会記録　1420点(5.94-1.85)　木下　秀明(石川･芦城中)　2011</t>
  </si>
  <si>
    <t>公認記録</t>
  </si>
  <si>
    <t>走幅跳</t>
  </si>
  <si>
    <t>走高跳</t>
  </si>
  <si>
    <t>ord</t>
  </si>
  <si>
    <t>園　　　頼知</t>
  </si>
  <si>
    <t>紙谷　　空良</t>
  </si>
  <si>
    <t>飛弾野　裕暉</t>
  </si>
  <si>
    <t>石川･紫錦台中</t>
  </si>
  <si>
    <t>男子跳躍トライアスロン</t>
  </si>
  <si>
    <t>大会記録　2586点(6.49-2.06-14.18)　西村　達弥(福井･金沢大)　2010</t>
  </si>
  <si>
    <t>三段跳</t>
  </si>
  <si>
    <t>濱　　　直志</t>
  </si>
  <si>
    <t>林　　　孝尚</t>
  </si>
  <si>
    <t>東　　　篤志</t>
  </si>
  <si>
    <t>櫻井　　晴登</t>
  </si>
  <si>
    <t>向井　　康晃</t>
  </si>
  <si>
    <t>藤枝　　陽太</t>
  </si>
  <si>
    <t>中学男子投擲トライアスロン</t>
  </si>
  <si>
    <t>砲丸投(5.0kg)</t>
  </si>
  <si>
    <t>ｼﾞｬﾍﾞﾘｯｸｽﾛｰ</t>
  </si>
  <si>
    <t>男子高校投擲トライアスロン</t>
  </si>
  <si>
    <t>大会記録　1810点(11.42-38.15-44.60)　酒井　晃一(石川･金沢高)　2011</t>
  </si>
  <si>
    <t>砲丸投(6.0kg)</t>
  </si>
  <si>
    <t>円盤投(1.75kg)</t>
  </si>
  <si>
    <t>やり投</t>
  </si>
  <si>
    <t>山本　　大誠</t>
  </si>
  <si>
    <t>菅田　　　豊</t>
  </si>
  <si>
    <t>徳田　　　誠</t>
  </si>
  <si>
    <t>太田　　宙夢</t>
  </si>
  <si>
    <t>宇佐美　彰翔</t>
  </si>
  <si>
    <t>亀　　　和義</t>
  </si>
  <si>
    <t>金下　　真也</t>
  </si>
  <si>
    <t>男子投擲トライアスロン</t>
  </si>
  <si>
    <t>大会記録　1990点(13.85-39.77-44.83)　對木　隆介(新潟･新潟大)　2011</t>
  </si>
  <si>
    <t>砲丸投(7.261kg)</t>
  </si>
  <si>
    <t>円盤投(2.0kg)</t>
  </si>
  <si>
    <t>鈴木　　浩臣</t>
  </si>
  <si>
    <t>尾上　　夕馬</t>
  </si>
  <si>
    <t>中野　　　謙</t>
  </si>
  <si>
    <t>西野　　僚太</t>
  </si>
  <si>
    <t>土江　　　瑛</t>
  </si>
  <si>
    <t>北東</t>
  </si>
  <si>
    <t>92％</t>
  </si>
  <si>
    <t>3.3m/s</t>
  </si>
  <si>
    <t>北北東</t>
  </si>
  <si>
    <t>15:00</t>
  </si>
  <si>
    <t>,</t>
  </si>
  <si>
    <t>小松市陸上競技協会</t>
  </si>
  <si>
    <t>主催者名</t>
  </si>
  <si>
    <t>2.1m/s</t>
  </si>
  <si>
    <t>89％</t>
  </si>
  <si>
    <t>14:00</t>
  </si>
  <si>
    <t>平成　　年　　月　　日（　　曜日）</t>
  </si>
  <si>
    <t>4.5m/s</t>
  </si>
  <si>
    <t>88％</t>
  </si>
  <si>
    <t>13:00</t>
  </si>
  <si>
    <t>西野　正純</t>
  </si>
  <si>
    <t>審判長氏名</t>
  </si>
  <si>
    <t>4.3m/s</t>
  </si>
  <si>
    <t>北西</t>
  </si>
  <si>
    <t>12:00</t>
  </si>
  <si>
    <t>4.8m/s</t>
  </si>
  <si>
    <t>南南西</t>
  </si>
  <si>
    <t>79％</t>
  </si>
  <si>
    <t>11:00</t>
  </si>
  <si>
    <t>GR:大会記録</t>
  </si>
  <si>
    <t>多井　英一</t>
  </si>
  <si>
    <t>総務氏名</t>
  </si>
  <si>
    <t>4.1m/s</t>
  </si>
  <si>
    <t>66％</t>
  </si>
  <si>
    <t>10:00</t>
  </si>
  <si>
    <t>IR:石川県記録　IHR:県高校記録　IJR:県中学記録</t>
  </si>
  <si>
    <t>4.7m/s</t>
  </si>
  <si>
    <t>南</t>
  </si>
  <si>
    <t>67％</t>
  </si>
  <si>
    <t xml:space="preserve"> 9:00</t>
  </si>
  <si>
    <t>氏　　名</t>
  </si>
  <si>
    <t>陸上競技場</t>
  </si>
  <si>
    <t>小松運動公園末広</t>
  </si>
  <si>
    <t>競技会名</t>
  </si>
  <si>
    <t>記録主任</t>
  </si>
  <si>
    <t>天　候</t>
  </si>
  <si>
    <t>風　速</t>
  </si>
  <si>
    <t>風　向</t>
  </si>
  <si>
    <t>湿　度</t>
  </si>
  <si>
    <t>気　温</t>
  </si>
  <si>
    <t>時　刻</t>
  </si>
  <si>
    <t>陸 上 競 技 会 成 績 表</t>
  </si>
  <si>
    <t>円盤投(1.5kg)</t>
  </si>
  <si>
    <t>第8回小松市陸上競技フェスティバル</t>
  </si>
  <si>
    <t>平成２６年１０月１９日（　日曜日）</t>
  </si>
  <si>
    <t>中　秀司</t>
  </si>
  <si>
    <t>太田　　翔太</t>
  </si>
  <si>
    <t>山峯　　敏博</t>
  </si>
  <si>
    <t>丸次　　健太</t>
  </si>
  <si>
    <t>石川･松 東 中</t>
  </si>
  <si>
    <t>吉田　　　柊</t>
  </si>
  <si>
    <t>山崎　　関喜</t>
  </si>
  <si>
    <t>石川･味噌蔵小</t>
  </si>
  <si>
    <t>朝日　　拓海</t>
  </si>
  <si>
    <t>朝日　　　輝</t>
  </si>
  <si>
    <t>柴野　　晃祐</t>
  </si>
  <si>
    <t>髙森　　健慎</t>
  </si>
  <si>
    <t>府中谷　昂輝</t>
  </si>
  <si>
    <t>大宮　　一真</t>
  </si>
  <si>
    <t>橋浦　　虎杜</t>
  </si>
  <si>
    <t>土田　　　凌</t>
  </si>
  <si>
    <t>佐伯　　　凌</t>
  </si>
  <si>
    <t>竹本　　　泰</t>
  </si>
  <si>
    <t>西出　　有毅</t>
  </si>
  <si>
    <t>稲葉　　大志</t>
  </si>
  <si>
    <t>柴野　　和弥</t>
  </si>
  <si>
    <t>山﨑　　孔揮</t>
  </si>
  <si>
    <t>石川･兼 六 中</t>
  </si>
  <si>
    <t>齋藤　　康輔</t>
  </si>
  <si>
    <t>石郷岡輝太郎</t>
  </si>
  <si>
    <t>藤田　　晃輝</t>
  </si>
  <si>
    <t>月田　　真夢</t>
  </si>
  <si>
    <t>石川･寺 井 高</t>
  </si>
  <si>
    <t>石川･金 沢 高</t>
  </si>
  <si>
    <t>岡山　　快生</t>
  </si>
  <si>
    <t>石川･小松明峰高</t>
  </si>
  <si>
    <t>奥村　栄太郎</t>
  </si>
  <si>
    <t>垣地　　利亮</t>
  </si>
  <si>
    <t>久田　　創大</t>
  </si>
  <si>
    <t>石川･津 幡 高</t>
  </si>
  <si>
    <t>西中　　優太</t>
  </si>
  <si>
    <t>西田　　　彬</t>
  </si>
  <si>
    <t>村田　　翔栄</t>
  </si>
  <si>
    <t>多中　　一真</t>
  </si>
  <si>
    <t>中田　　和希</t>
  </si>
  <si>
    <t>岡野　　裕樹</t>
  </si>
  <si>
    <t>深澤　　翔太</t>
  </si>
  <si>
    <t>長藤　　翔太</t>
  </si>
  <si>
    <t>中野　　秀星</t>
  </si>
  <si>
    <t>西川　　朋宏</t>
  </si>
  <si>
    <t>石川･金沢泉丘高</t>
  </si>
  <si>
    <t>浅地　　成葵</t>
  </si>
  <si>
    <t>田中　拳士朗</t>
  </si>
  <si>
    <t>古川　　雄隆</t>
  </si>
  <si>
    <t>中野　　栞太</t>
  </si>
  <si>
    <t>今村　空太郎</t>
  </si>
  <si>
    <t>小坂　　謙太</t>
  </si>
  <si>
    <t>宮田　　直哉</t>
  </si>
  <si>
    <t>木村　　匠吾</t>
  </si>
  <si>
    <t>伊勢　　海斗</t>
  </si>
  <si>
    <t>畔田　　　樹</t>
  </si>
  <si>
    <t>小林　　　廉</t>
  </si>
  <si>
    <t>松井　　祐樹</t>
  </si>
  <si>
    <t>山本　　隆裕</t>
  </si>
  <si>
    <t>島津　　光佑</t>
  </si>
  <si>
    <t>梶井　　皓詞</t>
  </si>
  <si>
    <t>奥野　　健太</t>
  </si>
  <si>
    <t>清水　　幸成</t>
  </si>
  <si>
    <t>野澤　　郁人</t>
  </si>
  <si>
    <t>上木　　大雅</t>
  </si>
  <si>
    <t>葭田　　　優</t>
  </si>
  <si>
    <t>尾崎　　　直</t>
  </si>
  <si>
    <t>濱崎　　誠士</t>
  </si>
  <si>
    <t>佐藤　　弘人</t>
  </si>
  <si>
    <t>神保　　大地</t>
  </si>
  <si>
    <t>南　　　智也</t>
  </si>
  <si>
    <t>田中　　匠吾</t>
  </si>
  <si>
    <t>本　　　章吾</t>
  </si>
  <si>
    <t>土田　　竜也</t>
  </si>
  <si>
    <t>森　　　奏人</t>
  </si>
  <si>
    <t>米光　　成矢</t>
  </si>
  <si>
    <t>平床　　大雅</t>
  </si>
  <si>
    <t>中山　　　元</t>
  </si>
  <si>
    <t>中田　　幸和</t>
  </si>
  <si>
    <t>村田　　　光</t>
  </si>
  <si>
    <t>石川･星 稜 高</t>
  </si>
  <si>
    <t>佐藤　　　輝</t>
  </si>
  <si>
    <t>畑谷　　大誠</t>
  </si>
  <si>
    <t>福田　　洋平</t>
  </si>
  <si>
    <t>新潟･RizeAC</t>
  </si>
  <si>
    <t>西村　　顕志</t>
  </si>
  <si>
    <t>新潟･長岡AC</t>
  </si>
  <si>
    <t>北村　　　真</t>
  </si>
  <si>
    <t>藤崎　　　慧</t>
  </si>
  <si>
    <t>仁井　　大志</t>
  </si>
  <si>
    <t>中出　祐士朗</t>
  </si>
  <si>
    <t>樋口　　克治</t>
  </si>
  <si>
    <t>下山　　高嶺</t>
  </si>
  <si>
    <t>石川･Stylish</t>
  </si>
  <si>
    <t>渡邉　　大輔</t>
  </si>
  <si>
    <t>土田　　拓人</t>
  </si>
  <si>
    <t>高松　　晃太</t>
  </si>
  <si>
    <t>鈴木　　貴裕</t>
  </si>
  <si>
    <t>南　　　裕生</t>
  </si>
  <si>
    <t>富山･金星稜大</t>
  </si>
  <si>
    <t>五十嵐　祐樹</t>
  </si>
  <si>
    <t>行方　　　匠</t>
  </si>
  <si>
    <t>小西　　　夏</t>
  </si>
  <si>
    <t>得政　　佑真</t>
  </si>
  <si>
    <t>福井･高 志 高</t>
  </si>
  <si>
    <t>加藤　　亮太</t>
  </si>
  <si>
    <t>村本　　悠介</t>
  </si>
  <si>
    <t>中島　　基来</t>
  </si>
  <si>
    <t>小木曽　　満</t>
  </si>
  <si>
    <t>六反田　健生</t>
  </si>
  <si>
    <t>石川･関西学院大</t>
  </si>
  <si>
    <t>鶴見　　信貴</t>
  </si>
  <si>
    <t>横山　　　弘</t>
  </si>
  <si>
    <t>黒﨑　　悠太</t>
  </si>
  <si>
    <t>五十嵐　健太</t>
  </si>
  <si>
    <t>木下　　貢輔</t>
  </si>
  <si>
    <t>笠松　　直生</t>
  </si>
  <si>
    <t>峯村　　直彦</t>
  </si>
  <si>
    <t>今井　　達朗</t>
  </si>
  <si>
    <t>井上　　拓海</t>
  </si>
  <si>
    <t>廣田　　拓己</t>
  </si>
  <si>
    <t>川久　保達也</t>
  </si>
  <si>
    <t>宮澤　　　響</t>
  </si>
  <si>
    <t>山口　　賢聖</t>
  </si>
  <si>
    <t>元川　　開斗</t>
  </si>
  <si>
    <t>石川･石川工専</t>
  </si>
  <si>
    <t>田中　　朝陽</t>
  </si>
  <si>
    <t>丸谷　　維力</t>
  </si>
  <si>
    <t>大村　　　舜</t>
  </si>
  <si>
    <t>堀尾　　和寿</t>
  </si>
  <si>
    <t>平林　　公一</t>
  </si>
  <si>
    <t>藤野　　正弘</t>
  </si>
  <si>
    <t>北村　　昇一</t>
  </si>
  <si>
    <t>山下　　悠希</t>
  </si>
  <si>
    <t>東出　　憲征</t>
  </si>
  <si>
    <t>永谷　　　新</t>
  </si>
  <si>
    <t>杉下　　康裕</t>
  </si>
  <si>
    <t>田中　　幸宏</t>
  </si>
  <si>
    <t>堀　　　直人</t>
  </si>
  <si>
    <t>二枚田　稜介</t>
  </si>
  <si>
    <t>宮本　　祐次</t>
  </si>
  <si>
    <t>石川･物見山ｸﾗﾌﾞ</t>
  </si>
  <si>
    <t>森永　　祐生</t>
  </si>
  <si>
    <t>川村　　良介</t>
  </si>
  <si>
    <t>浦　　　大輝</t>
  </si>
  <si>
    <t>板岡　　拓郎</t>
  </si>
  <si>
    <t>清水　　太円</t>
  </si>
  <si>
    <t>源田　　圭記</t>
  </si>
  <si>
    <t>上田　　竜大</t>
  </si>
  <si>
    <t>山岸　　主暉</t>
  </si>
  <si>
    <t>川崎　　耀大</t>
  </si>
  <si>
    <t>宮西　夏里武</t>
  </si>
  <si>
    <t>石塚　　久晃</t>
  </si>
  <si>
    <t>東　　　浩輝</t>
  </si>
  <si>
    <t>山下　　将都</t>
  </si>
  <si>
    <t>小川　　達也</t>
  </si>
  <si>
    <t>山口　　友和</t>
  </si>
  <si>
    <t>谷口　祥太郎</t>
  </si>
  <si>
    <t>堀田　　浩司</t>
  </si>
  <si>
    <t>横野　　翔勇</t>
  </si>
  <si>
    <t>林　　　力也</t>
  </si>
  <si>
    <t>石川･金星稜大</t>
  </si>
  <si>
    <t>國見　　惇樹</t>
  </si>
  <si>
    <t>矢野　　秀樹</t>
  </si>
  <si>
    <t>新潟･ｱﾙﾋﾞﾚｯｸｽRC</t>
  </si>
  <si>
    <t>堀野　　大樹</t>
  </si>
  <si>
    <t>二枚田　一平</t>
  </si>
  <si>
    <t>竹内　　知春</t>
  </si>
  <si>
    <t>石川･城 南 中</t>
  </si>
  <si>
    <t>田野　圭一郎</t>
  </si>
  <si>
    <t>本村　　悠真</t>
  </si>
  <si>
    <t>住本　　隆太</t>
  </si>
  <si>
    <t>三ツ村　　龍</t>
  </si>
  <si>
    <t>藤田　　脩椰</t>
  </si>
  <si>
    <t>大会記録　557点(6.83-10.20-12.19)　榊原　優治(石川･板津中)　2013</t>
  </si>
  <si>
    <t>北村　　晃聖</t>
  </si>
  <si>
    <t>任田　　遥希</t>
  </si>
  <si>
    <t>伊藤　　太一</t>
  </si>
  <si>
    <t>田中　　湧人</t>
  </si>
  <si>
    <t>吉本　　拓未</t>
  </si>
  <si>
    <t>金城　　　響</t>
  </si>
  <si>
    <t>浅井　　大輔</t>
  </si>
  <si>
    <t>向山　　　宙</t>
  </si>
  <si>
    <t>榊原　　優尚</t>
  </si>
  <si>
    <t>天野　　京介</t>
  </si>
  <si>
    <t>秋山　　陽彦</t>
  </si>
  <si>
    <t>畠中　　　徹</t>
  </si>
  <si>
    <t>舟見　　　拓</t>
  </si>
  <si>
    <t>西田　　拓朗</t>
  </si>
  <si>
    <t>山崎　　大輝</t>
  </si>
  <si>
    <t>富山　　稜介</t>
  </si>
  <si>
    <t>鳥山　　　稔</t>
  </si>
  <si>
    <t>竹内　　漱汰</t>
  </si>
  <si>
    <t>前田　　智之</t>
  </si>
  <si>
    <t>松井　　俊憲</t>
  </si>
  <si>
    <t>寺園　　　真</t>
  </si>
  <si>
    <t>M1</t>
  </si>
  <si>
    <t>石川･丸 内 中</t>
  </si>
  <si>
    <t>川久保　達也</t>
  </si>
  <si>
    <t>石川･松 任 中</t>
  </si>
  <si>
    <t>石川･星 稜 高</t>
  </si>
  <si>
    <t>西　　　直志</t>
  </si>
  <si>
    <t>石川･金 沢 高</t>
  </si>
  <si>
    <t>奥田　　周一</t>
  </si>
  <si>
    <t>宮﨑　進之介</t>
  </si>
  <si>
    <t>岡田　　　翔</t>
  </si>
  <si>
    <t>森山　　天皓</t>
  </si>
  <si>
    <t>石川･寺 井 高</t>
  </si>
  <si>
    <t>村井　　亮太</t>
  </si>
  <si>
    <t>干場　　　翔</t>
  </si>
  <si>
    <t>新潟･長岡AC</t>
  </si>
  <si>
    <t>石川･鶴 来 高</t>
  </si>
  <si>
    <t>中村　　友哉</t>
  </si>
  <si>
    <t>石川･小 松 高</t>
  </si>
  <si>
    <t>木下　　直樹</t>
  </si>
  <si>
    <t>石川･小松明峰高</t>
  </si>
  <si>
    <t>第８回小松市陸上競技フェスティバル（混成競技）</t>
  </si>
  <si>
    <t>山本　　　慎</t>
  </si>
  <si>
    <t>瀬戸　　拓実</t>
  </si>
  <si>
    <t>田川　　颯人</t>
  </si>
  <si>
    <t>八田　　雅弘</t>
  </si>
  <si>
    <t>石川･ﾂｴｰｹﾞﾝRC</t>
  </si>
  <si>
    <t>飯田　亜沙都</t>
  </si>
  <si>
    <t>鵜川　　大輔</t>
  </si>
  <si>
    <t>清水　　奨太</t>
  </si>
  <si>
    <t>石川　　貴之</t>
  </si>
  <si>
    <t>瀧澤　　宥太</t>
  </si>
  <si>
    <t>森田　　一輝</t>
  </si>
  <si>
    <t>3m79</t>
  </si>
  <si>
    <t>5m46</t>
  </si>
  <si>
    <t>5m17</t>
  </si>
  <si>
    <t>3m72</t>
  </si>
  <si>
    <t>4m13</t>
  </si>
  <si>
    <t>4m25</t>
  </si>
  <si>
    <t>NM</t>
  </si>
  <si>
    <t>4m51</t>
  </si>
  <si>
    <t>5m54</t>
  </si>
  <si>
    <t>DNS</t>
  </si>
  <si>
    <t>岡田　　恭平</t>
  </si>
  <si>
    <t>4m49</t>
  </si>
  <si>
    <t>6m18</t>
  </si>
  <si>
    <t>5m16</t>
  </si>
  <si>
    <t>4m70</t>
  </si>
  <si>
    <t>5m74</t>
  </si>
  <si>
    <t>5m96</t>
  </si>
  <si>
    <t>4m41</t>
  </si>
  <si>
    <t>5m23</t>
  </si>
  <si>
    <t>6m97</t>
  </si>
  <si>
    <t>5m50</t>
  </si>
  <si>
    <t>5m43</t>
  </si>
  <si>
    <t>5m14</t>
  </si>
  <si>
    <t>4m63</t>
  </si>
  <si>
    <t>4m94</t>
  </si>
  <si>
    <t>6m01</t>
  </si>
  <si>
    <t>2.08.73</t>
  </si>
  <si>
    <t>2.01.53</t>
  </si>
  <si>
    <t>2.05.30</t>
  </si>
  <si>
    <t>2.06.22</t>
  </si>
  <si>
    <t>2.10.43</t>
  </si>
  <si>
    <t>2.17.56</t>
  </si>
  <si>
    <t>1.58.55</t>
  </si>
  <si>
    <t>2.08.96</t>
  </si>
  <si>
    <t>2.24.17</t>
  </si>
  <si>
    <t>2.14.78</t>
  </si>
  <si>
    <t>2.10.91</t>
  </si>
  <si>
    <t>2.15.81</t>
  </si>
  <si>
    <t>2.00.48</t>
  </si>
  <si>
    <t>2.28.66</t>
  </si>
  <si>
    <t>2.01.74</t>
  </si>
  <si>
    <t>2.30.77</t>
  </si>
  <si>
    <t>2.10.09</t>
  </si>
  <si>
    <t>2.03.78</t>
  </si>
  <si>
    <t>1.59.00</t>
  </si>
  <si>
    <t>2.04.95</t>
  </si>
  <si>
    <t>2.00.14</t>
  </si>
  <si>
    <t>2.32.01</t>
  </si>
  <si>
    <t>2.27.33</t>
  </si>
  <si>
    <t>2.10.12</t>
  </si>
  <si>
    <t>2.34.90</t>
  </si>
  <si>
    <t>2.37.81</t>
  </si>
  <si>
    <t>2.20.43</t>
  </si>
  <si>
    <t>2.00.74</t>
  </si>
  <si>
    <t>2.15.44</t>
  </si>
  <si>
    <t>2.02.15</t>
  </si>
  <si>
    <t>2.14.38</t>
  </si>
  <si>
    <t>2.07.28</t>
  </si>
  <si>
    <t>2.19.58</t>
  </si>
  <si>
    <t>2.09.72</t>
  </si>
  <si>
    <t>2.26.10</t>
  </si>
  <si>
    <t>2.02.28</t>
  </si>
  <si>
    <t>2.27.24</t>
  </si>
  <si>
    <t>2.07.12</t>
  </si>
  <si>
    <t>2.16.37</t>
  </si>
  <si>
    <t>2.20.44</t>
  </si>
  <si>
    <t>2.00.81</t>
  </si>
  <si>
    <t>2.00.20</t>
  </si>
  <si>
    <t>2.17.89</t>
  </si>
  <si>
    <t>2.02.89</t>
  </si>
  <si>
    <t>2.13.89</t>
  </si>
  <si>
    <t>2.03.10</t>
  </si>
  <si>
    <t>2.25.77</t>
  </si>
  <si>
    <t>2.19.93</t>
  </si>
  <si>
    <t>渡辺　　聖司</t>
  </si>
  <si>
    <t>6m78</t>
  </si>
  <si>
    <t>6m60</t>
  </si>
  <si>
    <t>8m92</t>
  </si>
  <si>
    <t>7m89</t>
  </si>
  <si>
    <t>10m16</t>
  </si>
  <si>
    <t>8m15</t>
  </si>
  <si>
    <t>6m86</t>
  </si>
  <si>
    <t>6m95</t>
  </si>
  <si>
    <t>10m25</t>
  </si>
  <si>
    <t>6m61</t>
  </si>
  <si>
    <t>8m59</t>
  </si>
  <si>
    <t>8m17</t>
  </si>
  <si>
    <t>7m11</t>
  </si>
  <si>
    <t>7m58</t>
  </si>
  <si>
    <t>9m88</t>
  </si>
  <si>
    <t>13m35</t>
  </si>
  <si>
    <t>8m10</t>
  </si>
  <si>
    <t>8m18</t>
  </si>
  <si>
    <t>8m23</t>
  </si>
  <si>
    <t>6m39</t>
  </si>
  <si>
    <t>7m47</t>
  </si>
  <si>
    <t>10m31</t>
  </si>
  <si>
    <t>8m87</t>
  </si>
  <si>
    <t>8m95</t>
  </si>
  <si>
    <t>9m74</t>
  </si>
  <si>
    <t>9m81</t>
  </si>
  <si>
    <t>DNF</t>
  </si>
  <si>
    <t>1m50</t>
  </si>
  <si>
    <t>1m40</t>
  </si>
  <si>
    <t>1m65</t>
  </si>
  <si>
    <t>1m88</t>
  </si>
  <si>
    <t>1m75</t>
  </si>
  <si>
    <t>1m75</t>
  </si>
  <si>
    <t>1m15</t>
  </si>
  <si>
    <t>1m20</t>
  </si>
  <si>
    <t>1m25</t>
  </si>
  <si>
    <t>1m55</t>
  </si>
  <si>
    <t>1m45</t>
  </si>
  <si>
    <t>1m60</t>
  </si>
  <si>
    <t>1m30</t>
  </si>
  <si>
    <t>1m70</t>
  </si>
  <si>
    <t>9m13</t>
  </si>
  <si>
    <t>21m09</t>
  </si>
  <si>
    <t>11m88</t>
  </si>
  <si>
    <t>14m63</t>
  </si>
  <si>
    <t>28m62</t>
  </si>
  <si>
    <t>18m69</t>
  </si>
  <si>
    <t>37m75</t>
  </si>
  <si>
    <t>24m51</t>
  </si>
  <si>
    <t>26m05</t>
  </si>
  <si>
    <t>24m89</t>
  </si>
  <si>
    <t>19m00</t>
  </si>
  <si>
    <t>16m64</t>
  </si>
  <si>
    <t>21m84</t>
  </si>
  <si>
    <t>18m48</t>
  </si>
  <si>
    <t>27m70</t>
  </si>
  <si>
    <t>19m96</t>
  </si>
  <si>
    <t>12m79</t>
  </si>
  <si>
    <t>13m86</t>
  </si>
  <si>
    <t>32m68</t>
  </si>
  <si>
    <t>14m59</t>
  </si>
  <si>
    <t>15m96</t>
  </si>
  <si>
    <t>23m43</t>
  </si>
  <si>
    <t>14m91</t>
  </si>
  <si>
    <t>24m49</t>
  </si>
  <si>
    <t>18m65</t>
  </si>
  <si>
    <t>20m39</t>
  </si>
  <si>
    <t>33m70</t>
  </si>
  <si>
    <t>21m63</t>
  </si>
  <si>
    <t>21m73</t>
  </si>
  <si>
    <t>23m60</t>
  </si>
  <si>
    <t>12m35</t>
  </si>
  <si>
    <t>11m71</t>
  </si>
  <si>
    <t>12m14</t>
  </si>
  <si>
    <t>11m29</t>
  </si>
  <si>
    <t>10m64</t>
  </si>
  <si>
    <t>11m56</t>
  </si>
  <si>
    <t>14m35</t>
  </si>
  <si>
    <t>10m95</t>
  </si>
  <si>
    <t>14m11</t>
  </si>
  <si>
    <t>12m82</t>
  </si>
  <si>
    <t>11m84</t>
  </si>
  <si>
    <t>10m91</t>
  </si>
  <si>
    <t>10m82</t>
  </si>
  <si>
    <t>5.10.71</t>
  </si>
  <si>
    <t>4.19.42</t>
  </si>
  <si>
    <t>5.29.35</t>
  </si>
  <si>
    <t>5.06.42</t>
  </si>
  <si>
    <t>4.57.70</t>
  </si>
  <si>
    <t>4.27.16</t>
  </si>
  <si>
    <t>4.42.32</t>
  </si>
  <si>
    <t>4.23.65</t>
  </si>
  <si>
    <t>4.21.01</t>
  </si>
  <si>
    <t>4.44.38</t>
  </si>
  <si>
    <t>4.51.96</t>
  </si>
  <si>
    <t>5.05.19</t>
  </si>
  <si>
    <t>4.20.05</t>
  </si>
  <si>
    <t>5.03.72</t>
  </si>
  <si>
    <t>4.30.16</t>
  </si>
  <si>
    <t>4.38.50</t>
  </si>
  <si>
    <t>4.56.05</t>
  </si>
  <si>
    <t>4.21.16</t>
  </si>
  <si>
    <t>4.16.49</t>
  </si>
  <si>
    <t>4.48.89</t>
  </si>
  <si>
    <t>4.26.61</t>
  </si>
  <si>
    <t>4.33.43</t>
  </si>
  <si>
    <t>4.17.57</t>
  </si>
  <si>
    <t>4.55.23</t>
  </si>
  <si>
    <t>5.00.58</t>
  </si>
  <si>
    <t>4.33.05</t>
  </si>
  <si>
    <t>4.25.09</t>
  </si>
  <si>
    <t>4.31.59</t>
  </si>
  <si>
    <t>4.37.06</t>
  </si>
  <si>
    <t>4.26.04</t>
  </si>
  <si>
    <t>5.09.48</t>
  </si>
  <si>
    <t>4.35.51</t>
  </si>
  <si>
    <t>4.47.27</t>
  </si>
  <si>
    <t>4.24.37</t>
  </si>
  <si>
    <t>5.28.79</t>
  </si>
  <si>
    <t>4.13.33</t>
  </si>
  <si>
    <t>5.22.26</t>
  </si>
  <si>
    <t>4.53.37</t>
  </si>
  <si>
    <t>4.16.54</t>
  </si>
  <si>
    <t>4.10.63</t>
  </si>
  <si>
    <t>4.26.24</t>
  </si>
  <si>
    <t>4.23.40</t>
  </si>
  <si>
    <t>1.07.05</t>
  </si>
  <si>
    <t>1.01.95</t>
  </si>
  <si>
    <t>1.04.25</t>
  </si>
  <si>
    <t>1.00.37</t>
  </si>
  <si>
    <t>1.04.42</t>
  </si>
  <si>
    <t>1.05.76</t>
  </si>
  <si>
    <t>1.02.53</t>
  </si>
  <si>
    <t>1.12.37</t>
  </si>
  <si>
    <t>1.02.71</t>
  </si>
  <si>
    <t>1.06.65</t>
  </si>
  <si>
    <t>1.00.31</t>
  </si>
  <si>
    <t>1.00.24</t>
  </si>
  <si>
    <t>1.05.13</t>
  </si>
  <si>
    <t>1.04.10</t>
  </si>
  <si>
    <t>1.05.10</t>
  </si>
  <si>
    <t>1.05.03</t>
  </si>
  <si>
    <t>1.04.66</t>
  </si>
  <si>
    <t>1.00.91</t>
  </si>
  <si>
    <t>1.06.03</t>
  </si>
  <si>
    <t>1.00.47</t>
  </si>
  <si>
    <t>1.03.23</t>
  </si>
  <si>
    <t>25m26</t>
  </si>
  <si>
    <t>13m92</t>
  </si>
  <si>
    <t>19m79</t>
  </si>
  <si>
    <t>15m13</t>
  </si>
  <si>
    <t>22m38</t>
  </si>
  <si>
    <t>32m93</t>
  </si>
  <si>
    <t>GR</t>
  </si>
  <si>
    <t>31m03</t>
  </si>
  <si>
    <t>31m92</t>
  </si>
  <si>
    <t>30m81</t>
  </si>
  <si>
    <t>38m25</t>
  </si>
  <si>
    <t>58m14</t>
  </si>
  <si>
    <t>33m95</t>
  </si>
  <si>
    <t>17m26</t>
  </si>
  <si>
    <t>18m91</t>
  </si>
  <si>
    <t>40m53</t>
  </si>
  <si>
    <t>55m78</t>
  </si>
  <si>
    <t>47m61</t>
  </si>
  <si>
    <t>27m05</t>
  </si>
  <si>
    <t>20m17</t>
  </si>
  <si>
    <t>28m38</t>
  </si>
  <si>
    <t>27m21</t>
  </si>
  <si>
    <t>42m52</t>
  </si>
  <si>
    <t>20m61</t>
  </si>
  <si>
    <t>44m42</t>
  </si>
  <si>
    <t>33m83</t>
  </si>
  <si>
    <t>28m84</t>
  </si>
  <si>
    <t>32m53</t>
  </si>
  <si>
    <t>25m62</t>
  </si>
  <si>
    <t>22m51</t>
  </si>
  <si>
    <t>44m16</t>
  </si>
  <si>
    <t>21.0℃</t>
  </si>
  <si>
    <t>25.0℃</t>
  </si>
  <si>
    <t>24.0℃</t>
  </si>
  <si>
    <t>22.0℃</t>
  </si>
  <si>
    <t>2.10.26</t>
  </si>
  <si>
    <t>2.11.45</t>
  </si>
  <si>
    <t>2.11.97</t>
  </si>
  <si>
    <t>2.12.22</t>
  </si>
  <si>
    <t>2.12.49</t>
  </si>
  <si>
    <t>2.27.41</t>
  </si>
  <si>
    <t>2.00.65</t>
  </si>
  <si>
    <t>2.01.48</t>
  </si>
  <si>
    <t>2.01.64</t>
  </si>
  <si>
    <t>2.06.96</t>
  </si>
  <si>
    <t>2.12.83</t>
  </si>
  <si>
    <t>2.14.84</t>
  </si>
  <si>
    <t>GR</t>
  </si>
  <si>
    <t>ﾒﾄﾞﾚｰﾘﾚｰ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</si>
</sst>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.0;\-0.0;0.0"/>
    <numFmt numFmtId="177" formatCode="yy/m/d"/>
    <numFmt numFmtId="178" formatCode="0.0"/>
    <numFmt numFmtId="179" formatCode="0.00_ "/>
    <numFmt numFmtId="180" formatCode="0.00_);[Red]\(0.00\)"/>
  </numFmts>
  <fonts count="53">
    <font>
      <sz val="7"/>
      <name val="ＭＳ 明朝"/>
      <family val="1"/>
    </font>
    <font>
      <sz val="11"/>
      <color indexed="8"/>
      <name val="ＭＳ Ｐゴシック"/>
      <family val="3"/>
    </font>
    <font>
      <b/>
      <i/>
      <sz val="14.9"/>
      <name val="ＭＳ Ｐゴシック"/>
      <family val="3"/>
    </font>
    <font>
      <i/>
      <sz val="14.9"/>
      <name val="ＭＳ Ｐゴシック"/>
      <family val="3"/>
    </font>
    <font>
      <sz val="9.6"/>
      <name val="ＭＳ 明朝"/>
      <family val="1"/>
    </font>
    <font>
      <i/>
      <sz val="9.6"/>
      <name val="ＭＳ ゴシック"/>
      <family val="3"/>
    </font>
    <font>
      <sz val="9"/>
      <name val="ＭＳ 明朝"/>
      <family val="1"/>
    </font>
    <font>
      <i/>
      <sz val="9"/>
      <name val="ＭＳ ゴシック"/>
      <family val="3"/>
    </font>
    <font>
      <sz val="10.4"/>
      <name val="ＭＳ 明朝"/>
      <family val="1"/>
    </font>
    <font>
      <i/>
      <sz val="10.4"/>
      <name val="ＭＳ ゴシック"/>
      <family val="3"/>
    </font>
    <font>
      <sz val="10.8"/>
      <name val="ＭＳ 明朝"/>
      <family val="1"/>
    </font>
    <font>
      <sz val="6"/>
      <name val="ＭＳ 明朝"/>
      <family val="1"/>
    </font>
    <font>
      <sz val="7.2"/>
      <name val="ＭＳ ゴシック"/>
      <family val="3"/>
    </font>
    <font>
      <sz val="7.2"/>
      <name val="JustUnitMarkG"/>
      <family val="0"/>
    </font>
    <font>
      <sz val="10.8"/>
      <name val="ＭＳ ゴシック"/>
      <family val="3"/>
    </font>
    <font>
      <u val="single"/>
      <sz val="7.2"/>
      <name val="ＭＳ ゴシック"/>
      <family val="3"/>
    </font>
    <font>
      <sz val="13.45"/>
      <name val="ＭＳ ゴシック"/>
      <family val="3"/>
    </font>
    <font>
      <sz val="11.95"/>
      <name val="ＭＳ ゴシック"/>
      <family val="3"/>
    </font>
    <font>
      <sz val="10.95"/>
      <name val="ＭＳ ゴシック"/>
      <family val="3"/>
    </font>
    <font>
      <i/>
      <u val="double"/>
      <sz val="13.4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/>
    </border>
    <border>
      <left style="hair">
        <color rgb="FF000000"/>
      </left>
      <right/>
      <top style="thin">
        <color rgb="FF000000"/>
      </top>
      <bottom/>
    </border>
    <border>
      <left style="hair">
        <color rgb="FF000000"/>
      </left>
      <right/>
      <top/>
      <bottom/>
    </border>
    <border>
      <left/>
      <right/>
      <top style="thin">
        <color rgb="FF000000"/>
      </top>
      <bottom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/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2" fillId="0" borderId="0">
      <alignment/>
      <protection/>
    </xf>
    <xf numFmtId="0" fontId="5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176" fontId="0" fillId="0" borderId="12" xfId="0" applyNumberFormat="1" applyBorder="1" applyAlignment="1">
      <alignment horizontal="right"/>
    </xf>
    <xf numFmtId="2" fontId="0" fillId="0" borderId="12" xfId="0" applyNumberFormat="1" applyBorder="1" applyAlignment="1">
      <alignment horizontal="center"/>
    </xf>
    <xf numFmtId="176" fontId="0" fillId="0" borderId="15" xfId="0" applyNumberFormat="1" applyBorder="1" applyAlignment="1">
      <alignment horizontal="left"/>
    </xf>
    <xf numFmtId="176" fontId="0" fillId="0" borderId="15" xfId="0" applyNumberFormat="1" applyBorder="1" applyAlignment="1">
      <alignment horizontal="center"/>
    </xf>
    <xf numFmtId="176" fontId="0" fillId="0" borderId="12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6" fontId="4" fillId="0" borderId="12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176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176" fontId="4" fillId="0" borderId="17" xfId="0" applyNumberFormat="1" applyFont="1" applyBorder="1" applyAlignment="1">
      <alignment/>
    </xf>
    <xf numFmtId="0" fontId="4" fillId="0" borderId="12" xfId="0" applyFont="1" applyBorder="1" applyAlignment="1">
      <alignment/>
    </xf>
    <xf numFmtId="176" fontId="4" fillId="0" borderId="11" xfId="0" applyNumberFormat="1" applyFont="1" applyBorder="1" applyAlignment="1">
      <alignment/>
    </xf>
    <xf numFmtId="0" fontId="6" fillId="0" borderId="0" xfId="0" applyFont="1" applyAlignment="1">
      <alignment horizontal="center"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176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176" fontId="6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6" fontId="6" fillId="0" borderId="0" xfId="0" applyNumberFormat="1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176" fontId="6" fillId="0" borderId="17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9" xfId="0" applyFont="1" applyBorder="1" applyAlignment="1">
      <alignment/>
    </xf>
    <xf numFmtId="0" fontId="8" fillId="0" borderId="0" xfId="0" applyFont="1" applyAlignment="1">
      <alignment horizontal="center"/>
    </xf>
    <xf numFmtId="176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/>
    </xf>
    <xf numFmtId="176" fontId="8" fillId="0" borderId="17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0" borderId="17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2" fillId="0" borderId="0" xfId="60">
      <alignment/>
      <protection/>
    </xf>
    <xf numFmtId="0" fontId="12" fillId="0" borderId="20" xfId="60" applyBorder="1">
      <alignment/>
      <protection/>
    </xf>
    <xf numFmtId="0" fontId="12" fillId="0" borderId="21" xfId="60" applyBorder="1">
      <alignment/>
      <protection/>
    </xf>
    <xf numFmtId="0" fontId="12" fillId="0" borderId="22" xfId="60" applyBorder="1" applyAlignment="1">
      <alignment horizontal="center"/>
      <protection/>
    </xf>
    <xf numFmtId="178" fontId="12" fillId="0" borderId="22" xfId="60" applyNumberFormat="1" applyBorder="1" applyAlignment="1">
      <alignment horizontal="center"/>
      <protection/>
    </xf>
    <xf numFmtId="0" fontId="12" fillId="0" borderId="23" xfId="60" applyBorder="1" applyAlignment="1">
      <alignment horizontal="center"/>
      <protection/>
    </xf>
    <xf numFmtId="0" fontId="12" fillId="0" borderId="24" xfId="60" applyBorder="1">
      <alignment/>
      <protection/>
    </xf>
    <xf numFmtId="0" fontId="13" fillId="0" borderId="0" xfId="60" applyFont="1">
      <alignment/>
      <protection/>
    </xf>
    <xf numFmtId="0" fontId="14" fillId="0" borderId="0" xfId="60" applyFont="1" applyAlignment="1">
      <alignment horizontal="center"/>
      <protection/>
    </xf>
    <xf numFmtId="0" fontId="12" fillId="0" borderId="0" xfId="60" applyAlignment="1">
      <alignment horizontal="distributed"/>
      <protection/>
    </xf>
    <xf numFmtId="0" fontId="15" fillId="0" borderId="0" xfId="60" applyFont="1">
      <alignment/>
      <protection/>
    </xf>
    <xf numFmtId="0" fontId="16" fillId="0" borderId="24" xfId="60" applyFont="1" applyBorder="1" applyAlignment="1">
      <alignment horizontal="center"/>
      <protection/>
    </xf>
    <xf numFmtId="0" fontId="16" fillId="0" borderId="0" xfId="60" applyFont="1" applyAlignment="1">
      <alignment horizontal="center"/>
      <protection/>
    </xf>
    <xf numFmtId="0" fontId="12" fillId="0" borderId="25" xfId="60" applyBorder="1" applyAlignment="1">
      <alignment horizontal="center"/>
      <protection/>
    </xf>
    <xf numFmtId="0" fontId="12" fillId="0" borderId="26" xfId="60" applyBorder="1" applyAlignment="1">
      <alignment horizontal="center"/>
      <protection/>
    </xf>
    <xf numFmtId="0" fontId="12" fillId="0" borderId="27" xfId="60" applyBorder="1" applyAlignment="1">
      <alignment horizontal="center"/>
      <protection/>
    </xf>
    <xf numFmtId="0" fontId="12" fillId="0" borderId="21" xfId="60" applyBorder="1" applyAlignment="1">
      <alignment horizontal="center"/>
      <protection/>
    </xf>
    <xf numFmtId="0" fontId="17" fillId="0" borderId="0" xfId="60" applyFont="1">
      <alignment/>
      <protection/>
    </xf>
    <xf numFmtId="0" fontId="18" fillId="0" borderId="0" xfId="60" applyFont="1">
      <alignment/>
      <protection/>
    </xf>
    <xf numFmtId="0" fontId="16" fillId="0" borderId="0" xfId="60" applyFont="1">
      <alignment/>
      <protection/>
    </xf>
    <xf numFmtId="0" fontId="19" fillId="0" borderId="0" xfId="60" applyFont="1">
      <alignment/>
      <protection/>
    </xf>
    <xf numFmtId="179" fontId="4" fillId="0" borderId="17" xfId="0" applyNumberFormat="1" applyFont="1" applyBorder="1" applyAlignment="1">
      <alignment/>
    </xf>
    <xf numFmtId="180" fontId="6" fillId="0" borderId="11" xfId="0" applyNumberFormat="1" applyFont="1" applyBorder="1" applyAlignment="1">
      <alignment/>
    </xf>
    <xf numFmtId="180" fontId="6" fillId="0" borderId="11" xfId="0" applyNumberFormat="1" applyFont="1" applyBorder="1" applyAlignment="1">
      <alignment horizontal="center"/>
    </xf>
    <xf numFmtId="180" fontId="6" fillId="0" borderId="0" xfId="0" applyNumberFormat="1" applyFont="1" applyAlignment="1">
      <alignment horizontal="center"/>
    </xf>
    <xf numFmtId="180" fontId="6" fillId="0" borderId="17" xfId="0" applyNumberFormat="1" applyFont="1" applyBorder="1" applyAlignment="1">
      <alignment/>
    </xf>
    <xf numFmtId="180" fontId="4" fillId="0" borderId="11" xfId="0" applyNumberFormat="1" applyFont="1" applyBorder="1" applyAlignment="1">
      <alignment/>
    </xf>
    <xf numFmtId="180" fontId="4" fillId="0" borderId="11" xfId="0" applyNumberFormat="1" applyFont="1" applyBorder="1" applyAlignment="1">
      <alignment horizontal="center"/>
    </xf>
    <xf numFmtId="180" fontId="4" fillId="0" borderId="0" xfId="0" applyNumberFormat="1" applyFont="1" applyAlignment="1">
      <alignment horizontal="center"/>
    </xf>
    <xf numFmtId="180" fontId="4" fillId="0" borderId="17" xfId="0" applyNumberFormat="1" applyFont="1" applyBorder="1" applyAlignment="1">
      <alignment/>
    </xf>
    <xf numFmtId="179" fontId="4" fillId="0" borderId="11" xfId="0" applyNumberFormat="1" applyFont="1" applyBorder="1" applyAlignment="1">
      <alignment/>
    </xf>
    <xf numFmtId="179" fontId="4" fillId="0" borderId="11" xfId="0" applyNumberFormat="1" applyFont="1" applyBorder="1" applyAlignment="1">
      <alignment horizontal="center"/>
    </xf>
    <xf numFmtId="179" fontId="4" fillId="0" borderId="0" xfId="0" applyNumberFormat="1" applyFont="1" applyAlignment="1">
      <alignment horizontal="center"/>
    </xf>
    <xf numFmtId="179" fontId="0" fillId="0" borderId="0" xfId="0" applyNumberFormat="1" applyAlignment="1">
      <alignment/>
    </xf>
    <xf numFmtId="180" fontId="6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7" fontId="10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defaultGridColor="0" zoomScale="120" zoomScaleNormal="120" zoomScalePageLayoutView="0" colorId="22" workbookViewId="0" topLeftCell="A1">
      <selection activeCell="A1" sqref="A1"/>
    </sheetView>
  </sheetViews>
  <sheetFormatPr defaultColWidth="13.83203125" defaultRowHeight="12.75" customHeight="1"/>
  <cols>
    <col min="1" max="1" width="13.66015625" style="1" customWidth="1"/>
    <col min="2" max="2" width="8.83203125" style="2" customWidth="1"/>
    <col min="3" max="3" width="15" style="1" customWidth="1"/>
    <col min="4" max="4" width="16" style="2" customWidth="1"/>
    <col min="5" max="5" width="8.83203125" style="2" customWidth="1"/>
    <col min="6" max="6" width="15" style="1" customWidth="1"/>
    <col min="7" max="7" width="16" style="2" customWidth="1"/>
    <col min="8" max="8" width="8.83203125" style="2" customWidth="1"/>
    <col min="9" max="9" width="15" style="1" customWidth="1"/>
    <col min="10" max="10" width="16" style="2" customWidth="1"/>
    <col min="11" max="11" width="8.83203125" style="2" customWidth="1"/>
    <col min="12" max="12" width="15" style="1" customWidth="1"/>
    <col min="13" max="13" width="16" style="2" customWidth="1"/>
    <col min="14" max="14" width="8.83203125" style="2" customWidth="1"/>
    <col min="15" max="15" width="15" style="1" customWidth="1"/>
    <col min="16" max="16" width="16" style="2" customWidth="1"/>
    <col min="17" max="17" width="8.83203125" style="2" customWidth="1"/>
    <col min="18" max="18" width="15" style="1" customWidth="1"/>
    <col min="19" max="19" width="16" style="2" customWidth="1"/>
    <col min="20" max="20" width="8.83203125" style="2" customWidth="1"/>
    <col min="21" max="21" width="15" style="1" customWidth="1"/>
    <col min="22" max="22" width="16" style="2" customWidth="1"/>
    <col min="23" max="23" width="8.83203125" style="2" customWidth="1"/>
    <col min="24" max="24" width="15" style="1" customWidth="1"/>
    <col min="25" max="25" width="16" style="2" customWidth="1"/>
    <col min="26" max="26" width="0.65625" style="3" customWidth="1"/>
  </cols>
  <sheetData>
    <row r="1" ht="15.75" customHeight="1">
      <c r="A1" s="4" t="s">
        <v>435</v>
      </c>
    </row>
    <row r="2" ht="9.75"/>
    <row r="3" ht="15.75" customHeight="1">
      <c r="A3" s="5" t="s">
        <v>0</v>
      </c>
    </row>
    <row r="4" spans="1:26" ht="9.75">
      <c r="A4" s="6" t="s">
        <v>1</v>
      </c>
      <c r="B4" s="7">
        <v>1</v>
      </c>
      <c r="C4" s="8" t="s">
        <v>2</v>
      </c>
      <c r="D4" s="9"/>
      <c r="E4" s="7">
        <v>2</v>
      </c>
      <c r="F4" s="8" t="s">
        <v>2</v>
      </c>
      <c r="G4" s="9"/>
      <c r="H4" s="7">
        <v>3</v>
      </c>
      <c r="I4" s="8" t="s">
        <v>2</v>
      </c>
      <c r="J4" s="9"/>
      <c r="K4" s="7">
        <v>4</v>
      </c>
      <c r="L4" s="8" t="s">
        <v>2</v>
      </c>
      <c r="M4" s="9"/>
      <c r="N4" s="7">
        <v>5</v>
      </c>
      <c r="O4" s="8" t="s">
        <v>2</v>
      </c>
      <c r="P4" s="9"/>
      <c r="Q4" s="7">
        <v>6</v>
      </c>
      <c r="R4" s="8" t="s">
        <v>2</v>
      </c>
      <c r="S4" s="9"/>
      <c r="T4" s="7">
        <v>7</v>
      </c>
      <c r="U4" s="8" t="s">
        <v>2</v>
      </c>
      <c r="V4" s="9"/>
      <c r="W4" s="7">
        <v>8</v>
      </c>
      <c r="X4" s="8" t="s">
        <v>2</v>
      </c>
      <c r="Y4" s="9"/>
      <c r="Z4" s="10"/>
    </row>
    <row r="5" spans="1:26" ht="9.75">
      <c r="A5" s="11"/>
      <c r="B5" s="12" t="s">
        <v>3</v>
      </c>
      <c r="C5" s="13" t="s">
        <v>4</v>
      </c>
      <c r="D5" s="13" t="s">
        <v>5</v>
      </c>
      <c r="E5" s="12" t="s">
        <v>3</v>
      </c>
      <c r="F5" s="13" t="s">
        <v>4</v>
      </c>
      <c r="G5" s="13" t="s">
        <v>5</v>
      </c>
      <c r="H5" s="12" t="s">
        <v>3</v>
      </c>
      <c r="I5" s="13" t="s">
        <v>4</v>
      </c>
      <c r="J5" s="13" t="s">
        <v>5</v>
      </c>
      <c r="K5" s="12" t="s">
        <v>3</v>
      </c>
      <c r="L5" s="13" t="s">
        <v>4</v>
      </c>
      <c r="M5" s="13" t="s">
        <v>5</v>
      </c>
      <c r="N5" s="12" t="s">
        <v>3</v>
      </c>
      <c r="O5" s="13" t="s">
        <v>4</v>
      </c>
      <c r="P5" s="13" t="s">
        <v>5</v>
      </c>
      <c r="Q5" s="12" t="s">
        <v>3</v>
      </c>
      <c r="R5" s="13" t="s">
        <v>4</v>
      </c>
      <c r="S5" s="13" t="s">
        <v>5</v>
      </c>
      <c r="T5" s="12" t="s">
        <v>3</v>
      </c>
      <c r="U5" s="13" t="s">
        <v>4</v>
      </c>
      <c r="V5" s="13" t="s">
        <v>5</v>
      </c>
      <c r="W5" s="12" t="s">
        <v>3</v>
      </c>
      <c r="X5" s="13" t="s">
        <v>4</v>
      </c>
      <c r="Y5" s="13" t="s">
        <v>5</v>
      </c>
      <c r="Z5" s="11"/>
    </row>
    <row r="6" spans="1:26" ht="15" customHeight="1">
      <c r="A6" s="14" t="s">
        <v>6</v>
      </c>
      <c r="B6" s="12">
        <f>VLOOKUP(B4,'M-SSD'!$A$6:$Q$13,16)</f>
        <v>1421</v>
      </c>
      <c r="C6" s="15" t="str">
        <f>VLOOKUP(B4,'M-SSD'!$A$6:$Q$13,3)&amp;" "&amp;VLOOKUP(B4,'M-SSD'!$A$6:$Q$13,4)</f>
        <v>山﨑　　孔揮 3</v>
      </c>
      <c r="D6" s="13" t="str">
        <f>VLOOKUP(B4,'M-SSD'!$A$6:$Q$13,5)</f>
        <v>石川･兼 六 中</v>
      </c>
      <c r="E6" s="12">
        <f>VLOOKUP(E4,'M-SSD'!$A$6:$Q$13,16)</f>
        <v>1194</v>
      </c>
      <c r="F6" s="15" t="str">
        <f>VLOOKUP(E4,'M-SSD'!$A$6:$Q$13,3)&amp;" "&amp;VLOOKUP(E4,'M-SSD'!$A$6:$Q$13,4)</f>
        <v>大家　　秀太 2</v>
      </c>
      <c r="G6" s="13" t="str">
        <f>VLOOKUP(E4,'M-SSD'!$A$6:$Q$13,5)</f>
        <v>石川･松 任 中</v>
      </c>
      <c r="H6" s="12">
        <f>VLOOKUP(H4,'M-SSD'!$A$6:$Q$13,16)</f>
        <v>1102</v>
      </c>
      <c r="I6" s="15" t="str">
        <f>VLOOKUP(H4,'M-SSD'!$A$6:$Q$13,3)&amp;" "&amp;VLOOKUP(H4,'M-SSD'!$A$6:$Q$13,4)</f>
        <v>北村　　拓也 3</v>
      </c>
      <c r="J6" s="13" t="str">
        <f>VLOOKUP(H4,'M-SSD'!$A$6:$Q$13,5)</f>
        <v>石川･芦 城 中</v>
      </c>
      <c r="K6" s="12">
        <f>VLOOKUP(K4,'M-SSD'!$A$6:$Q$13,16)</f>
        <v>924</v>
      </c>
      <c r="L6" s="15" t="str">
        <f>VLOOKUP(K4,'M-SSD'!$A$6:$Q$13,3)&amp;" "&amp;VLOOKUP(K4,'M-SSD'!$A$6:$Q$13,4)</f>
        <v>北島　　永輝 2</v>
      </c>
      <c r="M6" s="13" t="str">
        <f>VLOOKUP(K4,'M-SSD'!$A$6:$Q$13,5)</f>
        <v>石川･松 任 中</v>
      </c>
      <c r="N6" s="12">
        <f>VLOOKUP(N4,'M-SSD'!$A$6:$Q$13,16)</f>
        <v>875</v>
      </c>
      <c r="O6" s="15" t="str">
        <f>VLOOKUP(N4,'M-SSD'!$A$6:$Q$13,3)&amp;" "&amp;VLOOKUP(N4,'M-SSD'!$A$6:$Q$13,4)</f>
        <v>池田　　昂太 2</v>
      </c>
      <c r="P6" s="13" t="str">
        <f>VLOOKUP(N4,'M-SSD'!$A$6:$Q$13,5)</f>
        <v>石川･松 任 中</v>
      </c>
      <c r="Q6" s="12">
        <f>VLOOKUP(Q4,'M-SSD'!$A$6:$Q$13,16)</f>
        <v>853</v>
      </c>
      <c r="R6" s="15" t="str">
        <f>VLOOKUP(Q4,'M-SSD'!$A$6:$Q$13,3)&amp;" "&amp;VLOOKUP(Q4,'M-SSD'!$A$6:$Q$13,4)</f>
        <v>山峯　　敏博 1</v>
      </c>
      <c r="S6" s="13" t="str">
        <f>VLOOKUP(Q4,'M-SSD'!$A$6:$Q$13,5)</f>
        <v>石川･丸 内 中</v>
      </c>
      <c r="T6" s="12">
        <f>VLOOKUP(T4,'M-SSD'!$A$6:$Q$13,16)</f>
        <v>829</v>
      </c>
      <c r="U6" s="15" t="str">
        <f>VLOOKUP(T4,'M-SSD'!$A$6:$Q$13,3)&amp;" "&amp;VLOOKUP(T4,'M-SSD'!$A$6:$Q$13,4)</f>
        <v>齋藤　　康輔 2</v>
      </c>
      <c r="V6" s="13" t="str">
        <f>VLOOKUP(T4,'M-SSD'!$A$6:$Q$13,5)</f>
        <v>石川･芦 城 中</v>
      </c>
      <c r="W6" s="12">
        <f>VLOOKUP(W4,'M-SSD'!$A$6:$Q$13,16)</f>
        <v>775</v>
      </c>
      <c r="X6" s="15" t="str">
        <f>VLOOKUP(W4,'M-SSD'!$A$6:$Q$13,3)&amp;" "&amp;VLOOKUP(W4,'M-SSD'!$A$6:$Q$13,4)</f>
        <v>孫崎　　兼人 2</v>
      </c>
      <c r="Y6" s="13" t="str">
        <f>VLOOKUP(W4,'M-SSD'!$A$6:$Q$13,5)</f>
        <v>石川･芦 城 中</v>
      </c>
      <c r="Z6" s="10"/>
    </row>
    <row r="7" spans="1:26" ht="15" customHeight="1">
      <c r="A7" s="16" t="s">
        <v>7</v>
      </c>
      <c r="B7" s="17">
        <f>VLOOKUP(B4,'M-SSD'!$A$6:$Q$13,8)</f>
        <v>11.65</v>
      </c>
      <c r="C7" s="18">
        <f>VLOOKUP(B4,'M-SSD'!$A$6:$Q$13,9)</f>
        <v>1.2</v>
      </c>
      <c r="D7" s="19"/>
      <c r="E7" s="17">
        <f>VLOOKUP(E4,'M-SSD'!$A$6:$Q$13,8)</f>
        <v>12.04</v>
      </c>
      <c r="F7" s="18">
        <f>VLOOKUP(E4,'M-SSD'!$A$6:$Q$13,9)</f>
        <v>-0.7</v>
      </c>
      <c r="G7" s="19"/>
      <c r="H7" s="17">
        <f>VLOOKUP(H4,'M-SSD'!$A$6:$Q$13,8)</f>
        <v>12.3</v>
      </c>
      <c r="I7" s="18">
        <f>VLOOKUP(H4,'M-SSD'!$A$6:$Q$13,9)</f>
        <v>-0.7</v>
      </c>
      <c r="J7" s="19"/>
      <c r="K7" s="17">
        <f>VLOOKUP(K4,'M-SSD'!$A$6:$Q$13,8)</f>
        <v>12.76</v>
      </c>
      <c r="L7" s="18">
        <f>VLOOKUP(K4,'M-SSD'!$A$6:$Q$13,9)</f>
        <v>-1.2</v>
      </c>
      <c r="M7" s="19"/>
      <c r="N7" s="17">
        <f>VLOOKUP(N4,'M-SSD'!$A$6:$Q$13,8)</f>
        <v>12.67</v>
      </c>
      <c r="O7" s="18">
        <f>VLOOKUP(N4,'M-SSD'!$A$6:$Q$13,9)</f>
        <v>-0.7</v>
      </c>
      <c r="P7" s="19"/>
      <c r="Q7" s="17">
        <f>VLOOKUP(Q4,'M-SSD'!$A$6:$Q$13,8)</f>
        <v>12.84</v>
      </c>
      <c r="R7" s="18">
        <f>VLOOKUP(Q4,'M-SSD'!$A$6:$Q$13,9)</f>
        <v>-0.7</v>
      </c>
      <c r="S7" s="19"/>
      <c r="T7" s="17">
        <f>VLOOKUP(T4,'M-SSD'!$A$6:$Q$13,8)</f>
        <v>12.83</v>
      </c>
      <c r="U7" s="18">
        <f>VLOOKUP(T4,'M-SSD'!$A$6:$Q$13,9)</f>
        <v>1.2</v>
      </c>
      <c r="V7" s="19"/>
      <c r="W7" s="17">
        <f>VLOOKUP(W4,'M-SSD'!$A$6:$Q$13,8)</f>
        <v>13.07</v>
      </c>
      <c r="X7" s="18">
        <f>VLOOKUP(W4,'M-SSD'!$A$6:$Q$13,9)</f>
        <v>1.2</v>
      </c>
      <c r="Y7" s="19"/>
      <c r="Z7" s="20"/>
    </row>
    <row r="8" spans="1:26" ht="15" customHeight="1">
      <c r="A8" s="16" t="s">
        <v>8</v>
      </c>
      <c r="B8" s="17">
        <f>VLOOKUP(B4,'M-SSD'!$A$6:$Q$13,13)</f>
        <v>23.62</v>
      </c>
      <c r="C8" s="18">
        <f>VLOOKUP(B4,'M-SSD'!$A$6:$Q$13,14)</f>
        <v>2</v>
      </c>
      <c r="D8" s="19"/>
      <c r="E8" s="17">
        <f>VLOOKUP(E4,'M-SSD'!$A$6:$Q$13,13)</f>
        <v>24.68</v>
      </c>
      <c r="F8" s="18">
        <f>VLOOKUP(E4,'M-SSD'!$A$6:$Q$13,14)</f>
        <v>1.8</v>
      </c>
      <c r="G8" s="19"/>
      <c r="H8" s="17">
        <f>VLOOKUP(H4,'M-SSD'!$A$6:$Q$13,13)</f>
        <v>24.94</v>
      </c>
      <c r="I8" s="18">
        <f>VLOOKUP(H4,'M-SSD'!$A$6:$Q$13,14)</f>
        <v>1.1</v>
      </c>
      <c r="J8" s="19"/>
      <c r="K8" s="17">
        <f>VLOOKUP(K4,'M-SSD'!$A$6:$Q$13,13)</f>
        <v>25.66</v>
      </c>
      <c r="L8" s="18">
        <f>VLOOKUP(K4,'M-SSD'!$A$6:$Q$13,14)</f>
        <v>2</v>
      </c>
      <c r="M8" s="19"/>
      <c r="N8" s="17">
        <f>VLOOKUP(N4,'M-SSD'!$A$6:$Q$13,13)</f>
        <v>26.37</v>
      </c>
      <c r="O8" s="18">
        <f>VLOOKUP(N4,'M-SSD'!$A$6:$Q$13,14)</f>
        <v>1.1</v>
      </c>
      <c r="P8" s="19"/>
      <c r="Q8" s="17">
        <f>VLOOKUP(Q4,'M-SSD'!$A$6:$Q$13,13)</f>
        <v>26.22</v>
      </c>
      <c r="R8" s="18">
        <f>VLOOKUP(Q4,'M-SSD'!$A$6:$Q$13,14)</f>
        <v>1.1</v>
      </c>
      <c r="S8" s="19"/>
      <c r="T8" s="17">
        <f>VLOOKUP(T4,'M-SSD'!$A$6:$Q$13,13)</f>
        <v>26.5</v>
      </c>
      <c r="U8" s="18">
        <f>VLOOKUP(T4,'M-SSD'!$A$6:$Q$13,14)</f>
        <v>2</v>
      </c>
      <c r="V8" s="19"/>
      <c r="W8" s="17">
        <f>VLOOKUP(W4,'M-SSD'!$A$6:$Q$13,13)</f>
        <v>26.55</v>
      </c>
      <c r="X8" s="18">
        <f>VLOOKUP(W4,'M-SSD'!$A$6:$Q$13,14)</f>
        <v>2</v>
      </c>
      <c r="Y8" s="19"/>
      <c r="Z8" s="20"/>
    </row>
    <row r="9" spans="1:26" ht="15" customHeight="1">
      <c r="A9" s="14" t="s">
        <v>9</v>
      </c>
      <c r="B9" s="12">
        <f>VLOOKUP(B4,'M-ST'!$A$6:$U$13,20)</f>
        <v>2659</v>
      </c>
      <c r="C9" s="15" t="str">
        <f>VLOOKUP(B4,'M-ST'!$A$6:$U$13,3)&amp;" "&amp;VLOOKUP(B4,'M-ST'!$A$6:$U$13,4)</f>
        <v>栃折　京太郎 4</v>
      </c>
      <c r="D9" s="13" t="str">
        <f>VLOOKUP(B4,'M-ST'!$A$6:$U$13,5)</f>
        <v>富山･富 山 大</v>
      </c>
      <c r="E9" s="12">
        <f>VLOOKUP(E4,'M-ST'!$A$6:$U$13,20)</f>
        <v>2636</v>
      </c>
      <c r="F9" s="15" t="str">
        <f>VLOOKUP(E4,'M-ST'!$A$6:$U$13,3)&amp;" "&amp;VLOOKUP(E4,'M-ST'!$A$6:$U$13,4)</f>
        <v>西村　　顕志 1</v>
      </c>
      <c r="G9" s="13" t="str">
        <f>VLOOKUP(E4,'M-ST'!$A$6:$U$13,5)</f>
        <v>富山･富 山 大</v>
      </c>
      <c r="H9" s="12">
        <f>VLOOKUP(H4,'M-ST'!$A$6:$U$13,20)</f>
        <v>2623</v>
      </c>
      <c r="I9" s="15" t="str">
        <f>VLOOKUP(H4,'M-ST'!$A$6:$U$13,3)&amp;" "&amp;VLOOKUP(H4,'M-ST'!$A$6:$U$13,4)</f>
        <v>橋本　　幸亮 2</v>
      </c>
      <c r="J9" s="13" t="str">
        <f>VLOOKUP(H4,'M-ST'!$A$6:$U$13,5)</f>
        <v>富山･富 山 大</v>
      </c>
      <c r="K9" s="12">
        <f>VLOOKUP(K4,'M-ST'!$A$6:$U$13,20)</f>
        <v>2588</v>
      </c>
      <c r="L9" s="15" t="str">
        <f>VLOOKUP(K4,'M-ST'!$A$6:$U$13,3)&amp;" "&amp;VLOOKUP(K4,'M-ST'!$A$6:$U$13,4)</f>
        <v>向井　　康晃 4</v>
      </c>
      <c r="M9" s="13" t="str">
        <f>VLOOKUP(K4,'M-ST'!$A$6:$U$13,5)</f>
        <v>石川･金 沢 大</v>
      </c>
      <c r="N9" s="12">
        <f>VLOOKUP(N4,'M-ST'!$A$6:$U$13,20)</f>
        <v>2477</v>
      </c>
      <c r="O9" s="15" t="str">
        <f>VLOOKUP(N4,'M-ST'!$A$6:$U$13,3)&amp;" "&amp;VLOOKUP(N4,'M-ST'!$A$6:$U$13,4)</f>
        <v>南　　　裕生 1</v>
      </c>
      <c r="P9" s="13" t="str">
        <f>VLOOKUP(N4,'M-ST'!$A$6:$U$13,5)</f>
        <v>富山･金星稜大</v>
      </c>
      <c r="Q9" s="12">
        <f>VLOOKUP(Q4,'M-ST'!$A$6:$U$13,20)</f>
        <v>2399</v>
      </c>
      <c r="R9" s="15" t="str">
        <f>VLOOKUP(Q4,'M-ST'!$A$6:$U$13,3)&amp;" "&amp;VLOOKUP(Q4,'M-ST'!$A$6:$U$13,4)</f>
        <v>杉本　　健太 2</v>
      </c>
      <c r="S9" s="13" t="str">
        <f>VLOOKUP(Q4,'M-ST'!$A$6:$U$13,5)</f>
        <v>石川･小松工高</v>
      </c>
      <c r="T9" s="12">
        <f>VLOOKUP(T4,'M-ST'!$A$6:$U$13,20)</f>
        <v>2394</v>
      </c>
      <c r="U9" s="15" t="str">
        <f>VLOOKUP(T4,'M-ST'!$A$6:$U$13,3)&amp;" "&amp;VLOOKUP(T4,'M-ST'!$A$6:$U$13,4)</f>
        <v>村田　　　光 3</v>
      </c>
      <c r="V9" s="13" t="str">
        <f>VLOOKUP(T4,'M-ST'!$A$6:$U$13,5)</f>
        <v>石川･星 稜 高</v>
      </c>
      <c r="W9" s="12">
        <f>VLOOKUP(W4,'M-ST'!$A$6:$U$13,20)</f>
        <v>2373</v>
      </c>
      <c r="X9" s="15" t="str">
        <f>VLOOKUP(W4,'M-ST'!$A$6:$U$13,3)&amp;" "&amp;VLOOKUP(W4,'M-ST'!$A$6:$U$13,4)</f>
        <v>渡邉　　大輔 </v>
      </c>
      <c r="Y9" s="13" t="str">
        <f>VLOOKUP(W4,'M-ST'!$A$6:$U$13,5)</f>
        <v>新潟･RizeAC</v>
      </c>
      <c r="Z9" s="10"/>
    </row>
    <row r="10" spans="1:26" ht="15" customHeight="1">
      <c r="A10" s="16" t="s">
        <v>7</v>
      </c>
      <c r="B10" s="17">
        <f>VLOOKUP(B4,'M-ST'!$A$6:$U$13,8)</f>
        <v>11.08</v>
      </c>
      <c r="C10" s="18">
        <f>VLOOKUP(B4,'M-ST'!$A$6:$U$13,9)</f>
        <v>1.1</v>
      </c>
      <c r="D10" s="19"/>
      <c r="E10" s="17">
        <f>VLOOKUP(E4,'M-ST'!$A$6:$U$13,8)</f>
        <v>11.05</v>
      </c>
      <c r="F10" s="18">
        <f>VLOOKUP(E4,'M-ST'!$A$6:$U$13,9)</f>
        <v>-0.9</v>
      </c>
      <c r="G10" s="19"/>
      <c r="H10" s="17">
        <f>VLOOKUP(H4,'M-ST'!$A$6:$U$13,8)</f>
        <v>11.14</v>
      </c>
      <c r="I10" s="18">
        <f>VLOOKUP(H4,'M-ST'!$A$6:$U$13,9)</f>
        <v>-1.1</v>
      </c>
      <c r="J10" s="19"/>
      <c r="K10" s="17">
        <f>VLOOKUP(K4,'M-ST'!$A$6:$U$13,8)</f>
        <v>11.2</v>
      </c>
      <c r="L10" s="18">
        <f>VLOOKUP(K4,'M-ST'!$A$6:$U$13,9)</f>
        <v>-1.1</v>
      </c>
      <c r="M10" s="19"/>
      <c r="N10" s="17">
        <f>VLOOKUP(N4,'M-ST'!$A$6:$U$13,8)</f>
        <v>11.39</v>
      </c>
      <c r="O10" s="18">
        <f>VLOOKUP(N4,'M-ST'!$A$6:$U$13,9)</f>
        <v>0.1</v>
      </c>
      <c r="P10" s="19"/>
      <c r="Q10" s="17">
        <f>VLOOKUP(Q4,'M-ST'!$A$6:$U$13,8)</f>
        <v>11.32</v>
      </c>
      <c r="R10" s="18">
        <f>VLOOKUP(Q4,'M-ST'!$A$6:$U$13,9)</f>
        <v>0.3</v>
      </c>
      <c r="S10" s="19"/>
      <c r="T10" s="17">
        <f>VLOOKUP(T4,'M-ST'!$A$6:$U$13,8)</f>
        <v>11.18</v>
      </c>
      <c r="U10" s="18">
        <f>VLOOKUP(T4,'M-ST'!$A$6:$U$13,9)</f>
        <v>-0.9</v>
      </c>
      <c r="V10" s="19"/>
      <c r="W10" s="17">
        <f>VLOOKUP(W4,'M-ST'!$A$6:$U$13,8)</f>
        <v>11.25</v>
      </c>
      <c r="X10" s="18">
        <f>VLOOKUP(W4,'M-ST'!$A$6:$U$13,9)</f>
        <v>0.1</v>
      </c>
      <c r="Y10" s="19"/>
      <c r="Z10" s="20"/>
    </row>
    <row r="11" spans="1:26" ht="15" customHeight="1">
      <c r="A11" s="16" t="s">
        <v>8</v>
      </c>
      <c r="B11" s="17">
        <f>VLOOKUP(B4,'M-ST'!$A$6:$U$13,13)</f>
        <v>22.37</v>
      </c>
      <c r="C11" s="18">
        <f>VLOOKUP(B4,'M-ST'!$A$6:$U$13,14)</f>
        <v>0.7</v>
      </c>
      <c r="D11" s="19"/>
      <c r="E11" s="17">
        <f>VLOOKUP(E4,'M-ST'!$A$6:$U$13,13)</f>
        <v>22.28</v>
      </c>
      <c r="F11" s="18">
        <f>VLOOKUP(E4,'M-ST'!$A$6:$U$13,14)</f>
        <v>1.3</v>
      </c>
      <c r="G11" s="19"/>
      <c r="H11" s="17">
        <f>VLOOKUP(H4,'M-ST'!$A$6:$U$13,13)</f>
        <v>22.39</v>
      </c>
      <c r="I11" s="18">
        <f>VLOOKUP(H4,'M-ST'!$A$6:$U$13,14)</f>
        <v>0.7</v>
      </c>
      <c r="J11" s="19"/>
      <c r="K11" s="17">
        <f>VLOOKUP(K4,'M-ST'!$A$6:$U$13,13)</f>
        <v>22.57</v>
      </c>
      <c r="L11" s="18">
        <f>VLOOKUP(K4,'M-ST'!$A$6:$U$13,14)</f>
        <v>0.7</v>
      </c>
      <c r="M11" s="19"/>
      <c r="N11" s="17">
        <f>VLOOKUP(N4,'M-ST'!$A$6:$U$13,13)</f>
        <v>22.67</v>
      </c>
      <c r="O11" s="18">
        <f>VLOOKUP(N4,'M-ST'!$A$6:$U$13,14)</f>
        <v>0.7</v>
      </c>
      <c r="P11" s="19"/>
      <c r="Q11" s="17">
        <f>VLOOKUP(Q4,'M-ST'!$A$6:$U$13,13)</f>
        <v>22.99</v>
      </c>
      <c r="R11" s="18">
        <f>VLOOKUP(Q4,'M-ST'!$A$6:$U$13,14)</f>
        <v>0.4</v>
      </c>
      <c r="S11" s="19"/>
      <c r="T11" s="17">
        <f>VLOOKUP(T4,'M-ST'!$A$6:$U$13,13)</f>
        <v>22.77</v>
      </c>
      <c r="U11" s="18">
        <f>VLOOKUP(T4,'M-ST'!$A$6:$U$13,14)</f>
        <v>1.2</v>
      </c>
      <c r="V11" s="19"/>
      <c r="W11" s="17">
        <f>VLOOKUP(W4,'M-ST'!$A$6:$U$13,13)</f>
        <v>22.8</v>
      </c>
      <c r="X11" s="18">
        <f>VLOOKUP(W4,'M-ST'!$A$6:$U$13,14)</f>
        <v>1.5</v>
      </c>
      <c r="Y11" s="19"/>
      <c r="Z11" s="20"/>
    </row>
    <row r="12" spans="1:26" ht="15" customHeight="1">
      <c r="A12" s="21" t="s">
        <v>10</v>
      </c>
      <c r="B12" s="11">
        <f>VLOOKUP(B4,'M-ST'!$A$6:$U$13,18)</f>
        <v>49.37</v>
      </c>
      <c r="C12" s="22"/>
      <c r="D12" s="23"/>
      <c r="E12" s="11">
        <f>VLOOKUP(E4,'M-ST'!$A$6:$U$13,18)</f>
        <v>50.17</v>
      </c>
      <c r="F12" s="22"/>
      <c r="G12" s="23"/>
      <c r="H12" s="11">
        <f>VLOOKUP(H4,'M-ST'!$A$6:$U$13,18)</f>
        <v>49.62</v>
      </c>
      <c r="I12" s="22"/>
      <c r="J12" s="23"/>
      <c r="K12" s="11">
        <f>VLOOKUP(K4,'M-ST'!$A$6:$U$13,18)</f>
        <v>49.52</v>
      </c>
      <c r="L12" s="22"/>
      <c r="M12" s="23"/>
      <c r="N12" s="11">
        <f>VLOOKUP(N4,'M-ST'!$A$6:$U$13,18)</f>
        <v>50.27</v>
      </c>
      <c r="O12" s="22"/>
      <c r="P12" s="23"/>
      <c r="Q12" s="11">
        <f>VLOOKUP(Q4,'M-ST'!$A$6:$U$13,18)</f>
        <v>51.36</v>
      </c>
      <c r="R12" s="22"/>
      <c r="S12" s="23"/>
      <c r="T12" s="11">
        <f>VLOOKUP(T4,'M-ST'!$A$6:$U$13,18)</f>
        <v>52.78</v>
      </c>
      <c r="U12" s="22"/>
      <c r="V12" s="23"/>
      <c r="W12" s="11">
        <f>VLOOKUP(W4,'M-ST'!$A$6:$U$13,18)</f>
        <v>52.73</v>
      </c>
      <c r="X12" s="22"/>
      <c r="Y12" s="23"/>
      <c r="Z12" s="10"/>
    </row>
    <row r="13" spans="1:26" ht="15" customHeight="1">
      <c r="A13" s="14" t="s">
        <v>11</v>
      </c>
      <c r="B13" s="12">
        <f>VLOOKUP(B4,'M-MDD'!$A$6:$P$13,14)</f>
        <v>1527</v>
      </c>
      <c r="C13" s="15" t="str">
        <f>VLOOKUP(B4,'M-MDD'!$A$6:$P$13,3)&amp;" "&amp;VLOOKUP(B4,'M-MDD'!$A$6:$P$13,4)</f>
        <v>堀尾　　和寿 2</v>
      </c>
      <c r="D13" s="13" t="str">
        <f>VLOOKUP(B4,'M-MDD'!$A$6:$P$13,5)</f>
        <v>石川･小 松 高</v>
      </c>
      <c r="E13" s="12">
        <f>VLOOKUP(E4,'M-MDD'!$A$6:$P$13,14)</f>
        <v>1435</v>
      </c>
      <c r="F13" s="15" t="str">
        <f>VLOOKUP(E4,'M-MDD'!$A$6:$P$13,3)&amp;" "&amp;VLOOKUP(E4,'M-MDD'!$A$6:$P$13,4)</f>
        <v>山岸　　主暉 2</v>
      </c>
      <c r="G13" s="13" t="str">
        <f>VLOOKUP(E4,'M-MDD'!$A$6:$P$13,5)</f>
        <v>石川･金沢泉丘高</v>
      </c>
      <c r="H13" s="12">
        <f>VLOOKUP(H4,'M-MDD'!$A$6:$P$13,14)</f>
        <v>1431</v>
      </c>
      <c r="I13" s="15" t="str">
        <f>VLOOKUP(H4,'M-MDD'!$A$6:$P$13,3)&amp;" "&amp;VLOOKUP(H4,'M-MDD'!$A$6:$P$13,4)</f>
        <v>田井　　翔太 2</v>
      </c>
      <c r="J13" s="13" t="str">
        <f>VLOOKUP(H4,'M-MDD'!$A$6:$P$13,5)</f>
        <v>石川･大聖寺高</v>
      </c>
      <c r="K13" s="12">
        <f>VLOOKUP(K4,'M-MDD'!$A$6:$P$13,14)</f>
        <v>1379</v>
      </c>
      <c r="L13" s="15" t="str">
        <f>VLOOKUP(K4,'M-MDD'!$A$6:$P$13,3)&amp;" "&amp;VLOOKUP(K4,'M-MDD'!$A$6:$P$13,4)</f>
        <v>浦田　　勝博 4</v>
      </c>
      <c r="M13" s="13" t="str">
        <f>VLOOKUP(K4,'M-MDD'!$A$6:$P$13,5)</f>
        <v>富山･富 山 大</v>
      </c>
      <c r="N13" s="12">
        <f>VLOOKUP(N4,'M-MDD'!$A$6:$P$13,14)</f>
        <v>1372</v>
      </c>
      <c r="O13" s="15" t="str">
        <f>VLOOKUP(N4,'M-MDD'!$A$6:$P$13,3)&amp;" "&amp;VLOOKUP(N4,'M-MDD'!$A$6:$P$13,4)</f>
        <v>川上　　貴史 3</v>
      </c>
      <c r="P13" s="13" t="str">
        <f>VLOOKUP(N4,'M-MDD'!$A$6:$P$13,5)</f>
        <v>富山･富 山 大</v>
      </c>
      <c r="Q13" s="12">
        <f>VLOOKUP(Q4,'M-MDD'!$A$6:$P$13,14)</f>
        <v>1366</v>
      </c>
      <c r="R13" s="15" t="str">
        <f>VLOOKUP(Q4,'M-MDD'!$A$6:$P$13,3)&amp;" "&amp;VLOOKUP(Q4,'M-MDD'!$A$6:$P$13,4)</f>
        <v>斉藤　　雅人 2</v>
      </c>
      <c r="S13" s="13" t="str">
        <f>VLOOKUP(Q4,'M-MDD'!$A$6:$P$13,5)</f>
        <v>富山･富 山 大</v>
      </c>
      <c r="T13" s="12">
        <f>VLOOKUP(T4,'M-MDD'!$A$6:$P$13,14)</f>
        <v>1356</v>
      </c>
      <c r="U13" s="15" t="str">
        <f>VLOOKUP(T4,'M-MDD'!$A$6:$P$13,3)&amp;" "&amp;VLOOKUP(T4,'M-MDD'!$A$6:$P$13,4)</f>
        <v>石塚　　久晃 3</v>
      </c>
      <c r="V13" s="13" t="str">
        <f>VLOOKUP(T4,'M-MDD'!$A$6:$P$13,5)</f>
        <v>富山･富 山 大</v>
      </c>
      <c r="W13" s="12">
        <f>VLOOKUP(W4,'M-MDD'!$A$6:$P$13,14)</f>
        <v>1350</v>
      </c>
      <c r="X13" s="15" t="str">
        <f>VLOOKUP(W4,'M-MDD'!$A$6:$P$13,3)&amp;" "&amp;VLOOKUP(W4,'M-MDD'!$A$6:$P$13,4)</f>
        <v>大村　　　舜 3</v>
      </c>
      <c r="Y13" s="13" t="str">
        <f>VLOOKUP(W4,'M-MDD'!$A$6:$P$13,5)</f>
        <v>富山･富 山 大</v>
      </c>
      <c r="Z13" s="10"/>
    </row>
    <row r="14" spans="1:26" ht="15" customHeight="1">
      <c r="A14" s="21" t="s">
        <v>12</v>
      </c>
      <c r="B14" s="11" t="str">
        <f>VLOOKUP(B4,'M-MDD'!$A$6:$P$13,8)</f>
        <v>1.59.00</v>
      </c>
      <c r="C14" s="22"/>
      <c r="D14" s="23"/>
      <c r="E14" s="11" t="str">
        <f>VLOOKUP(E4,'M-MDD'!$A$6:$P$13,8)</f>
        <v>2.00.20</v>
      </c>
      <c r="F14" s="22"/>
      <c r="G14" s="23"/>
      <c r="H14" s="11" t="str">
        <f>VLOOKUP(H4,'M-MDD'!$A$6:$P$13,8)</f>
        <v>2.01.74</v>
      </c>
      <c r="I14" s="22"/>
      <c r="J14" s="23"/>
      <c r="K14" s="11" t="str">
        <f>VLOOKUP(K4,'M-MDD'!$A$6:$P$13,8)</f>
        <v>1.58.55</v>
      </c>
      <c r="L14" s="22"/>
      <c r="M14" s="23"/>
      <c r="N14" s="11" t="str">
        <f>VLOOKUP(N4,'M-MDD'!$A$6:$P$13,8)</f>
        <v>2.00.81</v>
      </c>
      <c r="O14" s="22"/>
      <c r="P14" s="23"/>
      <c r="Q14" s="11" t="str">
        <f>VLOOKUP(Q4,'M-MDD'!$A$6:$P$13,8)</f>
        <v>2.00.14</v>
      </c>
      <c r="R14" s="22"/>
      <c r="S14" s="23"/>
      <c r="T14" s="11" t="str">
        <f>VLOOKUP(T4,'M-MDD'!$A$6:$P$13,8)</f>
        <v>2.03.10</v>
      </c>
      <c r="U14" s="22"/>
      <c r="V14" s="23"/>
      <c r="W14" s="11" t="str">
        <f>VLOOKUP(W4,'M-MDD'!$A$6:$P$13,8)</f>
        <v>2.03.78</v>
      </c>
      <c r="X14" s="22"/>
      <c r="Y14" s="23"/>
      <c r="Z14" s="10"/>
    </row>
    <row r="15" spans="1:26" ht="15" customHeight="1">
      <c r="A15" s="21" t="s">
        <v>13</v>
      </c>
      <c r="B15" s="11" t="str">
        <f>VLOOKUP(B4,'M-MDD'!$A$6:$P$13,12)</f>
        <v>4.10.63</v>
      </c>
      <c r="C15" s="22"/>
      <c r="D15" s="23"/>
      <c r="E15" s="11" t="str">
        <f>VLOOKUP(E4,'M-MDD'!$A$6:$P$13,12)</f>
        <v>4.16.49</v>
      </c>
      <c r="F15" s="22"/>
      <c r="G15" s="23"/>
      <c r="H15" s="11" t="str">
        <f>VLOOKUP(H4,'M-MDD'!$A$6:$P$13,12)</f>
        <v>4.13.33</v>
      </c>
      <c r="I15" s="22"/>
      <c r="J15" s="23"/>
      <c r="K15" s="11" t="str">
        <f>VLOOKUP(K4,'M-MDD'!$A$6:$P$13,12)</f>
        <v>4.26.04</v>
      </c>
      <c r="L15" s="22"/>
      <c r="M15" s="23"/>
      <c r="N15" s="11" t="str">
        <f>VLOOKUP(N4,'M-MDD'!$A$6:$P$13,12)</f>
        <v>4.21.16</v>
      </c>
      <c r="O15" s="22"/>
      <c r="P15" s="23"/>
      <c r="Q15" s="11" t="str">
        <f>VLOOKUP(Q4,'M-MDD'!$A$6:$P$13,12)</f>
        <v>4.23.40</v>
      </c>
      <c r="R15" s="22"/>
      <c r="S15" s="23"/>
      <c r="T15" s="11" t="str">
        <f>VLOOKUP(T4,'M-MDD'!$A$6:$P$13,12)</f>
        <v>4.17.57</v>
      </c>
      <c r="U15" s="22"/>
      <c r="V15" s="23"/>
      <c r="W15" s="11" t="str">
        <f>VLOOKUP(W4,'M-MDD'!$A$6:$P$13,12)</f>
        <v>4.16.54</v>
      </c>
      <c r="X15" s="22"/>
      <c r="Y15" s="23"/>
      <c r="Z15" s="10"/>
    </row>
    <row r="16" spans="1:26" ht="15" customHeight="1">
      <c r="A16" s="14" t="s">
        <v>14</v>
      </c>
      <c r="B16" s="12">
        <f>VLOOKUP(B4,'M-HD'!$A$6:$Q$13,15)</f>
        <v>1873</v>
      </c>
      <c r="C16" s="15" t="str">
        <f>VLOOKUP(B4,'M-HD'!$A$6:$Q$13,3)&amp;" "&amp;VLOOKUP(B4,'M-HD'!$A$6:$Q$13,4)</f>
        <v>二枚田　一平 </v>
      </c>
      <c r="D16" s="13" t="str">
        <f>VLOOKUP(B4,'M-HD'!$A$6:$Q$13,5)</f>
        <v>石川･金沢ＡＣ</v>
      </c>
      <c r="E16" s="12">
        <f>VLOOKUP(E4,'M-HD'!$A$6:$Q$13,15)</f>
        <v>1781</v>
      </c>
      <c r="F16" s="15" t="str">
        <f>VLOOKUP(E4,'M-HD'!$A$6:$Q$13,3)&amp;" "&amp;VLOOKUP(E4,'M-HD'!$A$6:$Q$13,4)</f>
        <v>矢野　　秀樹 </v>
      </c>
      <c r="G16" s="13" t="str">
        <f>VLOOKUP(E4,'M-HD'!$A$6:$Q$13,5)</f>
        <v>新潟･ｱﾙﾋﾞﾚｯｸｽRC</v>
      </c>
      <c r="H16" s="12">
        <f>VLOOKUP(H4,'M-HD'!$A$6:$Q$13,15)</f>
        <v>1750</v>
      </c>
      <c r="I16" s="15" t="str">
        <f>VLOOKUP(H4,'M-HD'!$A$6:$Q$13,3)&amp;" "&amp;VLOOKUP(H4,'M-HD'!$A$6:$Q$13,4)</f>
        <v>谷口　祥太郎 3</v>
      </c>
      <c r="J16" s="13" t="str">
        <f>VLOOKUP(H4,'M-HD'!$A$6:$Q$13,5)</f>
        <v>石川･星 稜 高</v>
      </c>
      <c r="K16" s="12">
        <f>VLOOKUP(K4,'M-HD'!$A$6:$Q$13,15)</f>
        <v>1504</v>
      </c>
      <c r="L16" s="15" t="str">
        <f>VLOOKUP(K4,'M-HD'!$A$6:$Q$13,3)&amp;" "&amp;VLOOKUP(K4,'M-HD'!$A$6:$Q$13,4)</f>
        <v>林　　　力也 1</v>
      </c>
      <c r="M16" s="13" t="str">
        <f>VLOOKUP(K4,'M-HD'!$A$6:$Q$13,5)</f>
        <v>石川･金星稜大</v>
      </c>
      <c r="N16" s="12">
        <f>VLOOKUP(N4,'M-HD'!$A$6:$Q$13,15)</f>
        <v>1431</v>
      </c>
      <c r="O16" s="15" t="str">
        <f>VLOOKUP(N4,'M-HD'!$A$6:$Q$13,3)&amp;" "&amp;VLOOKUP(N4,'M-HD'!$A$6:$Q$13,4)</f>
        <v>堀野　　大樹 2</v>
      </c>
      <c r="P16" s="13" t="str">
        <f>VLOOKUP(N4,'M-HD'!$A$6:$Q$13,5)</f>
        <v>石川･小松明峰高</v>
      </c>
      <c r="Q16" s="12">
        <f>VLOOKUP(Q4,'M-HD'!$A$6:$Q$13,15)</f>
        <v>1427</v>
      </c>
      <c r="R16" s="15" t="str">
        <f>VLOOKUP(Q4,'M-HD'!$A$6:$Q$13,3)&amp;" "&amp;VLOOKUP(Q4,'M-HD'!$A$6:$Q$13,4)</f>
        <v>山口　　友和 </v>
      </c>
      <c r="S16" s="13" t="str">
        <f>VLOOKUP(Q4,'M-HD'!$A$6:$Q$13,5)</f>
        <v>石川･金沢ＡＣ</v>
      </c>
      <c r="T16" s="12">
        <f>VLOOKUP(T4,'M-HD'!$A$6:$Q$13,15)</f>
        <v>1295</v>
      </c>
      <c r="U16" s="15" t="str">
        <f>VLOOKUP(T4,'M-HD'!$A$6:$Q$13,3)&amp;" "&amp;VLOOKUP(T4,'M-HD'!$A$6:$Q$13,4)</f>
        <v>前野　　鉄男 2</v>
      </c>
      <c r="V16" s="13" t="str">
        <f>VLOOKUP(T4,'M-HD'!$A$6:$Q$13,5)</f>
        <v>石川･石川高専</v>
      </c>
      <c r="W16" s="12">
        <f>VLOOKUP(W4,'M-HD'!$A$6:$Q$13,15)</f>
        <v>1235</v>
      </c>
      <c r="X16" s="15" t="str">
        <f>VLOOKUP(W4,'M-HD'!$A$6:$Q$13,3)&amp;" "&amp;VLOOKUP(W4,'M-HD'!$A$6:$Q$13,4)</f>
        <v>堀田　　浩司 </v>
      </c>
      <c r="Y16" s="13" t="str">
        <f>VLOOKUP(W4,'M-HD'!$A$6:$Q$13,5)</f>
        <v>石川･金沢ＡＣ</v>
      </c>
      <c r="Z16" s="10"/>
    </row>
    <row r="17" spans="1:26" ht="15" customHeight="1">
      <c r="A17" s="16" t="s">
        <v>15</v>
      </c>
      <c r="B17" s="17">
        <f>VLOOKUP(B4,'M-HD'!$A$6:$Q$13,8)</f>
        <v>14.82</v>
      </c>
      <c r="C17" s="18">
        <f>VLOOKUP(B4,'M-HD'!$A$6:$Q$13,9)</f>
        <v>-0.4</v>
      </c>
      <c r="D17" s="19"/>
      <c r="E17" s="17">
        <f>VLOOKUP(E4,'M-HD'!$A$6:$Q$13,8)</f>
        <v>15.57</v>
      </c>
      <c r="F17" s="18">
        <f>VLOOKUP(E4,'M-HD'!$A$6:$Q$13,9)</f>
        <v>0.8</v>
      </c>
      <c r="G17" s="19"/>
      <c r="H17" s="17">
        <f>VLOOKUP(H4,'M-HD'!$A$6:$Q$13,8)</f>
        <v>14.73</v>
      </c>
      <c r="I17" s="18">
        <f>VLOOKUP(H4,'M-HD'!$A$6:$Q$13,9)</f>
        <v>0.9</v>
      </c>
      <c r="J17" s="19"/>
      <c r="K17" s="17">
        <f>VLOOKUP(K4,'M-HD'!$A$6:$Q$13,8)</f>
        <v>16.5</v>
      </c>
      <c r="L17" s="18">
        <f>VLOOKUP(K4,'M-HD'!$A$6:$Q$13,9)</f>
        <v>0.8</v>
      </c>
      <c r="M17" s="19"/>
      <c r="N17" s="17">
        <f>VLOOKUP(N4,'M-HD'!$A$6:$Q$13,8)</f>
        <v>16.3</v>
      </c>
      <c r="O17" s="18">
        <f>VLOOKUP(N4,'M-HD'!$A$6:$Q$13,9)</f>
        <v>-0.4</v>
      </c>
      <c r="P17" s="19"/>
      <c r="Q17" s="17">
        <f>VLOOKUP(Q4,'M-HD'!$A$6:$Q$13,8)</f>
        <v>16.1</v>
      </c>
      <c r="R17" s="18">
        <f>VLOOKUP(Q4,'M-HD'!$A$6:$Q$13,9)</f>
        <v>0.9</v>
      </c>
      <c r="S17" s="19"/>
      <c r="T17" s="17">
        <f>VLOOKUP(T4,'M-HD'!$A$6:$Q$13,8)</f>
        <v>17.33</v>
      </c>
      <c r="U17" s="18">
        <f>VLOOKUP(T4,'M-HD'!$A$6:$Q$13,9)</f>
        <v>0.8</v>
      </c>
      <c r="V17" s="19"/>
      <c r="W17" s="17">
        <f>VLOOKUP(W4,'M-HD'!$A$6:$Q$13,8)</f>
        <v>16.78</v>
      </c>
      <c r="X17" s="18">
        <f>VLOOKUP(W4,'M-HD'!$A$6:$Q$13,9)</f>
        <v>0.8</v>
      </c>
      <c r="Y17" s="19"/>
      <c r="Z17" s="20"/>
    </row>
    <row r="18" spans="1:26" ht="15" customHeight="1">
      <c r="A18" s="21" t="s">
        <v>16</v>
      </c>
      <c r="B18" s="11">
        <f>VLOOKUP(B4,'M-HD'!$A$6:$Q$13,13)</f>
        <v>53.86</v>
      </c>
      <c r="C18" s="22"/>
      <c r="D18" s="23"/>
      <c r="E18" s="11">
        <f>VLOOKUP(E4,'M-HD'!$A$6:$Q$13,13)</f>
        <v>53.24</v>
      </c>
      <c r="F18" s="22"/>
      <c r="G18" s="23"/>
      <c r="H18" s="11">
        <f>VLOOKUP(H4,'M-HD'!$A$6:$Q$13,13)</f>
        <v>57.12</v>
      </c>
      <c r="I18" s="22"/>
      <c r="J18" s="23"/>
      <c r="K18" s="11">
        <f>VLOOKUP(K4,'M-HD'!$A$6:$Q$13,13)</f>
        <v>56.5</v>
      </c>
      <c r="L18" s="22"/>
      <c r="M18" s="23"/>
      <c r="N18" s="11">
        <f>VLOOKUP(N4,'M-HD'!$A$6:$Q$13,13)</f>
        <v>59.02</v>
      </c>
      <c r="O18" s="22"/>
      <c r="P18" s="23"/>
      <c r="Q18" s="11">
        <f>VLOOKUP(Q4,'M-HD'!$A$6:$Q$13,13)</f>
        <v>59.88</v>
      </c>
      <c r="R18" s="22"/>
      <c r="S18" s="23"/>
      <c r="T18" s="11">
        <f>VLOOKUP(T4,'M-HD'!$A$6:$Q$13,13)</f>
        <v>58.91</v>
      </c>
      <c r="U18" s="22"/>
      <c r="V18" s="23"/>
      <c r="W18" s="11" t="str">
        <f>VLOOKUP(W4,'M-HD'!$A$6:$Q$13,13)</f>
        <v>1.02.53</v>
      </c>
      <c r="X18" s="22"/>
      <c r="Y18" s="23"/>
      <c r="Z18" s="10"/>
    </row>
    <row r="19" spans="1:26" ht="15" customHeight="1">
      <c r="A19" s="14" t="s">
        <v>17</v>
      </c>
      <c r="B19" s="12">
        <f>VLOOKUP(B4,'M-JD'!$A$6:$Q$13,15)</f>
        <v>1228</v>
      </c>
      <c r="C19" s="15" t="str">
        <f>VLOOKUP(B4,'M-JD'!$A$6:$Q$13,3)&amp;" "&amp;VLOOKUP(B4,'M-JD'!$A$6:$Q$13,4)</f>
        <v>園　　　頼知 3</v>
      </c>
      <c r="D19" s="13" t="str">
        <f>VLOOKUP(B4,'M-JD'!$A$6:$Q$13,5)</f>
        <v>石川･南 部 中</v>
      </c>
      <c r="E19" s="12">
        <f>VLOOKUP(E4,'M-JD'!$A$6:$Q$13,15)</f>
        <v>1170</v>
      </c>
      <c r="F19" s="15" t="str">
        <f>VLOOKUP(E4,'M-JD'!$A$6:$Q$13,3)&amp;" "&amp;VLOOKUP(E4,'M-JD'!$A$6:$Q$13,4)</f>
        <v>飛弾野　裕暉 3</v>
      </c>
      <c r="G19" s="13" t="s">
        <v>18</v>
      </c>
      <c r="H19" s="12">
        <f>VLOOKUP(H4,'M-JD'!$A$6:$Q$13,15)</f>
        <v>1151</v>
      </c>
      <c r="I19" s="15" t="str">
        <f>VLOOKUP(H4,'M-JD'!$A$6:$Q$13,3)&amp;" "&amp;VLOOKUP(H4,'M-JD'!$A$6:$Q$13,4)</f>
        <v>紙谷　　空良 3</v>
      </c>
      <c r="J19" s="13" t="str">
        <f>VLOOKUP(H4,'M-JD'!$A$6:$Q$13,5)</f>
        <v>石川･芦 城 中</v>
      </c>
      <c r="K19" s="12">
        <f>VLOOKUP(K4,'M-JD'!$A$6:$Q$13,15)</f>
        <v>1020</v>
      </c>
      <c r="L19" s="15" t="str">
        <f>VLOOKUP(K4,'M-JD'!$A$6:$Q$13,3)&amp;" "&amp;VLOOKUP(K4,'M-JD'!$A$6:$Q$13,4)</f>
        <v>竹内　　知春 3</v>
      </c>
      <c r="M19" s="13" t="str">
        <f>VLOOKUP(K4,'M-JD'!$A$6:$Q$13,5)</f>
        <v>石川･城 南 中</v>
      </c>
      <c r="N19" s="12">
        <f>VLOOKUP(N4,'M-JD'!$A$6:$Q$13,15)</f>
        <v>714</v>
      </c>
      <c r="O19" s="15" t="str">
        <f>VLOOKUP(N4,'M-JD'!$A$6:$Q$13,3)&amp;" "&amp;VLOOKUP(N4,'M-JD'!$A$6:$Q$13,4)</f>
        <v>藤田　　脩椰 2</v>
      </c>
      <c r="P19" s="13" t="str">
        <f>VLOOKUP(N4,'M-JD'!$A$6:$Q$13,5)</f>
        <v>石川･芦 城 中</v>
      </c>
      <c r="Q19" s="12">
        <f>VLOOKUP(Q4,'M-JD'!$A$6:$Q$13,15)</f>
        <v>525</v>
      </c>
      <c r="R19" s="15" t="str">
        <f>VLOOKUP(Q4,'M-JD'!$A$6:$Q$13,3)&amp;" "&amp;VLOOKUP(Q4,'M-JD'!$A$6:$Q$13,4)</f>
        <v>住本　　隆太 2</v>
      </c>
      <c r="S19" s="13" t="str">
        <f>VLOOKUP(Q4,'M-JD'!$A$6:$Q$13,5)</f>
        <v>石川･芦 城 中</v>
      </c>
      <c r="T19" s="12">
        <f>VLOOKUP(T4,'M-JD'!$A$6:$Q$13,15)</f>
        <v>457</v>
      </c>
      <c r="U19" s="15" t="str">
        <f>VLOOKUP(T4,'M-JD'!$A$6:$Q$13,3)&amp;" "&amp;VLOOKUP(T4,'M-JD'!$A$6:$Q$13,4)</f>
        <v>本村　　悠真 1</v>
      </c>
      <c r="V19" s="13" t="str">
        <f>VLOOKUP(T4,'M-JD'!$A$6:$Q$13,5)</f>
        <v>石川･芦 城 中</v>
      </c>
      <c r="W19" s="12">
        <f>VLOOKUP(W4,'M-JD'!$A$6:$Q$13,15)</f>
        <v>394</v>
      </c>
      <c r="X19" s="15" t="str">
        <f>VLOOKUP(W4,'M-JD'!$A$6:$Q$13,3)&amp;" "&amp;VLOOKUP(W4,'M-JD'!$A$6:$Q$13,4)</f>
        <v>三ツ村　　龍 2</v>
      </c>
      <c r="Y19" s="13" t="str">
        <f>VLOOKUP(W4,'M-JD'!$A$6:$Q$13,5)</f>
        <v>石川･芦 城 中</v>
      </c>
      <c r="Z19" s="10"/>
    </row>
    <row r="20" spans="1:26" ht="15" customHeight="1">
      <c r="A20" s="16" t="s">
        <v>19</v>
      </c>
      <c r="B20" s="17" t="str">
        <f>VLOOKUP(B4,'M-JD'!$A$6:$Q$13,8)</f>
        <v>5m46</v>
      </c>
      <c r="C20" s="18">
        <f>VLOOKUP(B4,'M-JD'!$A$6:$Q$13,9)</f>
        <v>-0.1</v>
      </c>
      <c r="D20" s="19"/>
      <c r="E20" s="17" t="str">
        <f>VLOOKUP(E4,'M-JD'!$A$6:$Q$13,8)</f>
        <v>5m17</v>
      </c>
      <c r="F20" s="18">
        <f>VLOOKUP(E4,'M-JD'!$A$6:$Q$13,9)</f>
        <v>-0.2</v>
      </c>
      <c r="G20" s="19"/>
      <c r="H20" s="17" t="str">
        <f>VLOOKUP(H4,'M-JD'!$A$6:$Q$13,8)</f>
        <v>5m54</v>
      </c>
      <c r="I20" s="18">
        <f>VLOOKUP(H4,'M-JD'!$A$6:$Q$13,9)</f>
        <v>-0.3</v>
      </c>
      <c r="J20" s="19"/>
      <c r="K20" s="17" t="str">
        <f>VLOOKUP(K4,'M-JD'!$A$6:$Q$13,8)</f>
        <v>3m79</v>
      </c>
      <c r="L20" s="18">
        <f>VLOOKUP(K4,'M-JD'!$A$6:$Q$13,9)</f>
        <v>0.1</v>
      </c>
      <c r="M20" s="19"/>
      <c r="N20" s="17" t="str">
        <f>VLOOKUP(N4,'M-JD'!$A$6:$Q$13,8)</f>
        <v>4m51</v>
      </c>
      <c r="O20" s="18">
        <f>VLOOKUP(N4,'M-JD'!$A$6:$Q$13,9)</f>
        <v>-0.8</v>
      </c>
      <c r="P20" s="19"/>
      <c r="Q20" s="17" t="str">
        <f>VLOOKUP(Q4,'M-JD'!$A$6:$Q$13,8)</f>
        <v>4m25</v>
      </c>
      <c r="R20" s="18">
        <f>VLOOKUP(Q4,'M-JD'!$A$6:$Q$13,9)</f>
        <v>0</v>
      </c>
      <c r="S20" s="19"/>
      <c r="T20" s="17" t="str">
        <f>VLOOKUP(T4,'M-JD'!$A$6:$Q$13,8)</f>
        <v>4m13</v>
      </c>
      <c r="U20" s="18">
        <f>VLOOKUP(T4,'M-JD'!$A$6:$Q$13,9)</f>
        <v>0.6</v>
      </c>
      <c r="V20" s="19"/>
      <c r="W20" s="17" t="str">
        <f>VLOOKUP(W4,'M-JD'!$A$6:$Q$13,8)</f>
        <v>NM</v>
      </c>
      <c r="X20" s="18">
        <f>VLOOKUP(W4,'M-JD'!$A$6:$Q$13,9)</f>
        <v>0</v>
      </c>
      <c r="Y20" s="19"/>
      <c r="Z20" s="20"/>
    </row>
    <row r="21" spans="1:26" ht="15" customHeight="1">
      <c r="A21" s="21" t="s">
        <v>20</v>
      </c>
      <c r="B21" s="17" t="str">
        <f>VLOOKUP(B4,'M-JD'!$A$6:$Q$13,13)</f>
        <v>1m75</v>
      </c>
      <c r="C21" s="18"/>
      <c r="D21" s="19"/>
      <c r="E21" s="17" t="str">
        <f>VLOOKUP(E4,'M-JD'!$A$6:$Q$13,13)</f>
        <v>1m75</v>
      </c>
      <c r="F21" s="18"/>
      <c r="G21" s="19"/>
      <c r="H21" s="17" t="str">
        <f>VLOOKUP(H4,'M-JD'!$A$6:$Q$13,13)</f>
        <v>1m65</v>
      </c>
      <c r="I21" s="18"/>
      <c r="J21" s="19"/>
      <c r="K21" s="17" t="str">
        <f>VLOOKUP(K4,'M-JD'!$A$6:$Q$13,13)</f>
        <v>1m88</v>
      </c>
      <c r="L21" s="18"/>
      <c r="M21" s="19"/>
      <c r="N21" s="17" t="str">
        <f>VLOOKUP(N4,'M-JD'!$A$6:$Q$13,13)</f>
        <v>1m40</v>
      </c>
      <c r="O21" s="18"/>
      <c r="P21" s="19"/>
      <c r="Q21" s="17" t="str">
        <f>VLOOKUP(Q4,'M-JD'!$A$6:$Q$13,13)</f>
        <v>1m25</v>
      </c>
      <c r="R21" s="18"/>
      <c r="S21" s="19"/>
      <c r="T21" s="17" t="str">
        <f>VLOOKUP(T4,'M-JD'!$A$6:$Q$13,13)</f>
        <v>1m20</v>
      </c>
      <c r="U21" s="18"/>
      <c r="V21" s="19"/>
      <c r="W21" s="17" t="str">
        <f>VLOOKUP(W4,'M-JD'!$A$6:$Q$13,13)</f>
        <v>1m50</v>
      </c>
      <c r="X21" s="18"/>
      <c r="Y21" s="19"/>
      <c r="Z21" s="10"/>
    </row>
    <row r="22" spans="1:26" ht="15" customHeight="1">
      <c r="A22" s="14" t="s">
        <v>21</v>
      </c>
      <c r="B22" s="12">
        <f>VLOOKUP(B4,'M-JT'!$A$6:$U$13,20)</f>
        <v>2242</v>
      </c>
      <c r="C22" s="15" t="str">
        <f>VLOOKUP(B4,'M-JT'!$A$6:$U$13,3)&amp;" "&amp;VLOOKUP(B4,'M-JT'!$A$6:$U$13,4)</f>
        <v>清水　　奨太 1</v>
      </c>
      <c r="D22" s="13" t="str">
        <f>VLOOKUP(B4,'M-JT'!$A$6:$U$13,5)</f>
        <v>石川･金星稜大</v>
      </c>
      <c r="E22" s="12">
        <f>VLOOKUP(E4,'M-JT'!$A$6:$U$13,20)</f>
        <v>2154</v>
      </c>
      <c r="F22" s="15" t="str">
        <f>VLOOKUP(E4,'M-JT'!$A$6:$U$13,3)&amp;" "&amp;VLOOKUP(E4,'M-JT'!$A$6:$U$13,4)</f>
        <v>八田　　雅弘 2</v>
      </c>
      <c r="G22" s="13" t="str">
        <f>VLOOKUP(E4,'M-JT'!$A$6:$U$13,5)</f>
        <v>石川･ﾂｴｰｹﾞﾝRC</v>
      </c>
      <c r="H22" s="12">
        <f>VLOOKUP(H4,'M-JT'!$A$6:$U$13,20)</f>
        <v>1919</v>
      </c>
      <c r="I22" s="15" t="str">
        <f>VLOOKUP(H4,'M-JT'!$A$6:$U$13,3)&amp;" "&amp;VLOOKUP(H4,'M-JT'!$A$6:$U$13,4)</f>
        <v>木下　　直樹 1</v>
      </c>
      <c r="J22" s="13" t="str">
        <f>VLOOKUP(H4,'M-JT'!$A$6:$U$13,5)</f>
        <v>石川･小松明峰高</v>
      </c>
      <c r="K22" s="12">
        <f>VLOOKUP(K4,'M-JT'!$A$6:$U$13,20)</f>
        <v>1768</v>
      </c>
      <c r="L22" s="15" t="str">
        <f>VLOOKUP(K4,'M-JT'!$A$6:$U$13,3)&amp;" "&amp;VLOOKUP(K4,'M-JT'!$A$6:$U$13,4)</f>
        <v>森田　　一輝 3</v>
      </c>
      <c r="M22" s="13" t="str">
        <f>VLOOKUP(K4,'M-JT'!$A$6:$U$13,5)</f>
        <v>富山･富 山 大</v>
      </c>
      <c r="N22" s="12">
        <f>VLOOKUP(N4,'M-JT'!$A$6:$U$13,20)</f>
        <v>1677</v>
      </c>
      <c r="O22" s="15" t="str">
        <f>VLOOKUP(N4,'M-JT'!$A$6:$U$13,3)&amp;" "&amp;VLOOKUP(N4,'M-JT'!$A$6:$U$13,4)</f>
        <v>林　　　孝尚 3</v>
      </c>
      <c r="P22" s="13" t="str">
        <f>VLOOKUP(N4,'M-JT'!$A$6:$U$13,5)</f>
        <v>石川･石川高専</v>
      </c>
      <c r="Q22" s="12">
        <f>VLOOKUP(Q4,'M-JT'!$A$6:$U$13,20)</f>
        <v>1621</v>
      </c>
      <c r="R22" s="15" t="str">
        <f>VLOOKUP(Q4,'M-JT'!$A$6:$U$13,3)&amp;" "&amp;VLOOKUP(Q4,'M-JT'!$A$6:$U$13,4)</f>
        <v>東　　　篤志 3</v>
      </c>
      <c r="S22" s="13" t="str">
        <f>VLOOKUP(Q4,'M-JT'!$A$6:$U$13,5)</f>
        <v>石川･石川高専</v>
      </c>
      <c r="T22" s="12">
        <f>VLOOKUP(T4,'M-JT'!$A$6:$U$13,20)</f>
        <v>1596</v>
      </c>
      <c r="U22" s="15" t="str">
        <f>VLOOKUP(T4,'M-JT'!$A$6:$U$13,3)&amp;" "&amp;VLOOKUP(T4,'M-JT'!$A$6:$U$13,4)</f>
        <v>干場　　　翔 2</v>
      </c>
      <c r="V22" s="13" t="str">
        <f>VLOOKUP(T4,'M-JT'!$A$6:$U$13,5)</f>
        <v>石川･寺 井 高</v>
      </c>
      <c r="W22" s="12">
        <f>VLOOKUP(W4,'M-JT'!$A$6:$U$13,20)</f>
        <v>1578</v>
      </c>
      <c r="X22" s="15" t="str">
        <f>VLOOKUP(W4,'M-JT'!$A$6:$U$13,3)&amp;" "&amp;VLOOKUP(W4,'M-JT'!$A$6:$U$13,4)</f>
        <v>瀬戸　　拓実 1</v>
      </c>
      <c r="Y22" s="13" t="str">
        <f>VLOOKUP(W4,'M-JT'!$A$6:$U$13,5)</f>
        <v>石川･石川高専</v>
      </c>
      <c r="Z22" s="10"/>
    </row>
    <row r="23" spans="1:26" ht="15" customHeight="1">
      <c r="A23" s="16" t="s">
        <v>19</v>
      </c>
      <c r="B23" s="17" t="str">
        <f>VLOOKUP(B4,'M-JT'!$A$6:$U$13,8)</f>
        <v>6m97</v>
      </c>
      <c r="C23" s="18">
        <f>VLOOKUP(B4,'M-JT'!$A$6:$U$13,9)</f>
        <v>0.4</v>
      </c>
      <c r="D23" s="19"/>
      <c r="E23" s="17" t="str">
        <f>VLOOKUP(E4,'M-JT'!$A$6:$U$13,8)</f>
        <v>5m96</v>
      </c>
      <c r="F23" s="18">
        <f>VLOOKUP(E4,'M-JT'!$A$6:$U$13,9)</f>
        <v>-1.1</v>
      </c>
      <c r="G23" s="19"/>
      <c r="H23" s="17" t="str">
        <f>VLOOKUP(H4,'M-JT'!$A$6:$U$13,8)</f>
        <v>6m18</v>
      </c>
      <c r="I23" s="18">
        <f>VLOOKUP(H4,'M-JT'!$A$6:$U$13,9)</f>
        <v>-0.7</v>
      </c>
      <c r="J23" s="19"/>
      <c r="K23" s="17" t="str">
        <f>VLOOKUP(K4,'M-JT'!$A$6:$U$13,8)</f>
        <v>6m01</v>
      </c>
      <c r="L23" s="18">
        <f>VLOOKUP(K4,'M-JT'!$A$6:$U$13,9)</f>
        <v>-0.4</v>
      </c>
      <c r="M23" s="19"/>
      <c r="N23" s="17" t="str">
        <f>VLOOKUP(N4,'M-JT'!$A$6:$U$13,8)</f>
        <v>5m74</v>
      </c>
      <c r="O23" s="18">
        <f>VLOOKUP(N4,'M-JT'!$A$6:$U$13,9)</f>
        <v>-1</v>
      </c>
      <c r="P23" s="19"/>
      <c r="Q23" s="17" t="str">
        <f>VLOOKUP(Q4,'M-JT'!$A$6:$U$13,8)</f>
        <v>5m50</v>
      </c>
      <c r="R23" s="18">
        <f>VLOOKUP(Q4,'M-JT'!$A$6:$U$13,9)</f>
        <v>1.1</v>
      </c>
      <c r="S23" s="19"/>
      <c r="T23" s="17" t="str">
        <f>VLOOKUP(T4,'M-JT'!$A$6:$U$13,8)</f>
        <v>5m43</v>
      </c>
      <c r="U23" s="18">
        <f>VLOOKUP(T4,'M-JT'!$A$6:$U$13,9)</f>
        <v>-0.9</v>
      </c>
      <c r="V23" s="19"/>
      <c r="W23" s="17" t="str">
        <f>VLOOKUP(W4,'M-JT'!$A$6:$U$13,8)</f>
        <v>5m16</v>
      </c>
      <c r="X23" s="18">
        <f>VLOOKUP(W4,'M-JT'!$A$6:$U$13,9)</f>
        <v>-0.1</v>
      </c>
      <c r="Y23" s="19"/>
      <c r="Z23" s="20"/>
    </row>
    <row r="24" spans="1:26" ht="15" customHeight="1">
      <c r="A24" s="21" t="s">
        <v>20</v>
      </c>
      <c r="B24" s="17" t="str">
        <f>VLOOKUP(B4,'M-JT'!$A$6:$U$13,13)</f>
        <v>1m60</v>
      </c>
      <c r="C24" s="18"/>
      <c r="D24" s="19"/>
      <c r="E24" s="17" t="str">
        <f>VLOOKUP(E4,'M-JT'!$A$6:$U$13,13)</f>
        <v>1m70</v>
      </c>
      <c r="F24" s="18"/>
      <c r="G24" s="19"/>
      <c r="H24" s="17" t="str">
        <f>VLOOKUP(H4,'M-JT'!$A$6:$U$13,13)</f>
        <v>1m65</v>
      </c>
      <c r="I24" s="18"/>
      <c r="J24" s="19"/>
      <c r="K24" s="17" t="str">
        <f>VLOOKUP(K4,'M-JT'!$A$6:$U$13,13)</f>
        <v>1m50</v>
      </c>
      <c r="L24" s="18"/>
      <c r="M24" s="19"/>
      <c r="N24" s="17" t="str">
        <f>VLOOKUP(N4,'M-JT'!$A$6:$U$13,13)</f>
        <v>1m55</v>
      </c>
      <c r="O24" s="18"/>
      <c r="P24" s="19"/>
      <c r="Q24" s="17" t="str">
        <f>VLOOKUP(Q4,'M-JT'!$A$6:$U$13,13)</f>
        <v>1m40</v>
      </c>
      <c r="R24" s="18"/>
      <c r="S24" s="19"/>
      <c r="T24" s="17" t="str">
        <f>VLOOKUP(T4,'M-JT'!$A$6:$U$13,13)</f>
        <v>1m50</v>
      </c>
      <c r="U24" s="18"/>
      <c r="V24" s="19"/>
      <c r="W24" s="17" t="str">
        <f>VLOOKUP(W4,'M-JT'!$A$6:$U$13,13)</f>
        <v>1m60</v>
      </c>
      <c r="X24" s="18"/>
      <c r="Y24" s="19"/>
      <c r="Z24" s="10"/>
    </row>
    <row r="25" spans="1:26" ht="15" customHeight="1">
      <c r="A25" s="16" t="s">
        <v>22</v>
      </c>
      <c r="B25" s="17" t="str">
        <f>VLOOKUP(B4,'M-JT'!$A$6:$U$13,17)</f>
        <v>14m11</v>
      </c>
      <c r="C25" s="18">
        <f>VLOOKUP(B4,'M-JT'!$A$6:$U$13,18)</f>
        <v>1.7</v>
      </c>
      <c r="D25" s="19"/>
      <c r="E25" s="17" t="str">
        <f>VLOOKUP(E4,'M-JT'!$A$6:$U$13,17)</f>
        <v>14m35</v>
      </c>
      <c r="F25" s="18">
        <f>VLOOKUP(E4,'M-JT'!$A$6:$U$13,18)</f>
        <v>1.3</v>
      </c>
      <c r="G25" s="19"/>
      <c r="H25" s="17" t="str">
        <f>VLOOKUP(H4,'M-JT'!$A$6:$U$13,17)</f>
        <v>12m14</v>
      </c>
      <c r="I25" s="18">
        <f>VLOOKUP(H4,'M-JT'!$A$6:$U$13,18)</f>
        <v>0.8</v>
      </c>
      <c r="J25" s="19"/>
      <c r="K25" s="17" t="str">
        <f>VLOOKUP(K4,'M-JT'!$A$6:$U$13,17)</f>
        <v>12m35</v>
      </c>
      <c r="L25" s="18">
        <f>VLOOKUP(K4,'M-JT'!$A$6:$U$13,18)</f>
        <v>1.2</v>
      </c>
      <c r="M25" s="19"/>
      <c r="N25" s="17" t="str">
        <f>VLOOKUP(N4,'M-JT'!$A$6:$U$13,17)</f>
        <v>11m56</v>
      </c>
      <c r="O25" s="18">
        <f>VLOOKUP(N4,'M-JT'!$A$6:$U$13,18)</f>
        <v>1.5</v>
      </c>
      <c r="P25" s="19"/>
      <c r="Q25" s="17" t="str">
        <f>VLOOKUP(Q4,'M-JT'!$A$6:$U$13,17)</f>
        <v>12m82</v>
      </c>
      <c r="R25" s="18">
        <f>VLOOKUP(Q4,'M-JT'!$A$6:$U$13,18)</f>
        <v>0</v>
      </c>
      <c r="S25" s="19"/>
      <c r="T25" s="17" t="str">
        <f>VLOOKUP(T4,'M-JT'!$A$6:$U$13,17)</f>
        <v>11m84</v>
      </c>
      <c r="U25" s="18">
        <f>VLOOKUP(T4,'M-JT'!$A$6:$U$13,18)</f>
        <v>1.5</v>
      </c>
      <c r="V25" s="19"/>
      <c r="W25" s="17" t="str">
        <f>VLOOKUP(W4,'M-JT'!$A$6:$U$13,17)</f>
        <v>11m29</v>
      </c>
      <c r="X25" s="18">
        <f>VLOOKUP(W4,'M-JT'!$A$6:$U$13,18)</f>
        <v>1.6</v>
      </c>
      <c r="Y25" s="19"/>
      <c r="Z25" s="20"/>
    </row>
    <row r="26" spans="1:26" ht="15" customHeight="1">
      <c r="A26" s="14" t="s">
        <v>23</v>
      </c>
      <c r="B26" s="12">
        <f>VLOOKUP(B4,'M-YTT'!$A$6:$R$13,18)</f>
        <v>1462</v>
      </c>
      <c r="C26" s="15" t="str">
        <f>VLOOKUP(B4,'M-YTT'!$A$6:$Q$13,3)&amp;" "&amp;VLOOKUP(B4,'M-YTT'!$A$6:$Q$13,4)</f>
        <v>渡辺　　聖司 2</v>
      </c>
      <c r="D26" s="13" t="str">
        <f>VLOOKUP(B4,'M-YTT'!$A$6:$Q$13,5)</f>
        <v>石川･松 任 中</v>
      </c>
      <c r="E26" s="12">
        <f>VLOOKUP(E4,'M-YTT'!$A$6:$R$13,18)</f>
        <v>1082</v>
      </c>
      <c r="F26" s="15" t="str">
        <f>VLOOKUP(E4,'M-YTT'!$A$6:$Q$13,3)&amp;" "&amp;VLOOKUP(E4,'M-YTT'!$A$6:$Q$13,4)</f>
        <v>南　　　颯人 2</v>
      </c>
      <c r="G26" s="13" t="str">
        <f>VLOOKUP(E4,'M-YTT'!$A$6:$Q$13,5)</f>
        <v>石川･板 津 中</v>
      </c>
      <c r="H26" s="12">
        <f>VLOOKUP(H4,'M-YTT'!$A$6:$R$13,18)</f>
        <v>722</v>
      </c>
      <c r="I26" s="15" t="str">
        <f>VLOOKUP(H4,'M-YTT'!$A$6:$Q$13,3)&amp;" "&amp;VLOOKUP(H4,'M-YTT'!$A$6:$Q$13,4)</f>
        <v>任田　　遥希 2</v>
      </c>
      <c r="J26" s="13" t="str">
        <f>VLOOKUP(H4,'M-YTT'!$A$6:$Q$13,5)</f>
        <v>石川･丸 内 中</v>
      </c>
      <c r="K26" s="12">
        <f>VLOOKUP(K4,'M-YTT'!$A$6:$R$13,18)</f>
        <v>536</v>
      </c>
      <c r="L26" s="15" t="str">
        <f>VLOOKUP(K4,'M-YTT'!$A$6:$Q$13,3)&amp;" "&amp;VLOOKUP(K4,'M-YTT'!$A$6:$Q$13,4)</f>
        <v>北村　　晃聖 1</v>
      </c>
      <c r="M26" s="13" t="str">
        <f>VLOOKUP(K4,'M-YTT'!$A$6:$Q$13,5)</f>
        <v>石川･板 津 中</v>
      </c>
      <c r="N26" s="12">
        <f>VLOOKUP(N4,'M-YTT'!$A$6:$R$13,18)</f>
        <v>521</v>
      </c>
      <c r="O26" s="15" t="str">
        <f>VLOOKUP(N4,'M-YTT'!$A$6:$Q$13,3)&amp;" "&amp;VLOOKUP(N4,'M-YTT'!$A$6:$Q$13,4)</f>
        <v>伊藤　　太一 1</v>
      </c>
      <c r="P26" s="13" t="str">
        <f>VLOOKUP(N4,'M-YTT'!$A$6:$Q$13,5)</f>
        <v>石川･丸 内 中</v>
      </c>
      <c r="Q26" s="12">
        <f>VLOOKUP(Q4,'M-YTT'!$A$6:$R$13,18)</f>
        <v>378</v>
      </c>
      <c r="R26" s="15" t="str">
        <f>VLOOKUP(Q4,'M-YTT'!$A$6:$Q$13,3)&amp;" "&amp;VLOOKUP(Q4,'M-YTT'!$A$6:$Q$13,4)</f>
        <v>佐伯　　奎樹 2</v>
      </c>
      <c r="S26" s="13" t="str">
        <f>VLOOKUP(Q4,'M-YTT'!$A$6:$Q$13,5)</f>
        <v>石川･板 津 中</v>
      </c>
      <c r="T26" s="12"/>
      <c r="U26" s="15"/>
      <c r="V26" s="13"/>
      <c r="W26" s="12"/>
      <c r="X26" s="15"/>
      <c r="Y26" s="13"/>
      <c r="Z26" s="10"/>
    </row>
    <row r="27" spans="1:26" ht="15" customHeight="1">
      <c r="A27" s="21" t="s">
        <v>24</v>
      </c>
      <c r="B27" s="17">
        <f>VLOOKUP(B4,'M-YTT'!$A$6:$Q$13,8)</f>
        <v>11.36</v>
      </c>
      <c r="C27" s="18"/>
      <c r="D27" s="19" t="s">
        <v>716</v>
      </c>
      <c r="E27" s="17">
        <f>VLOOKUP(E4,'M-YTT'!$A$6:$Q$13,8)</f>
        <v>9.15</v>
      </c>
      <c r="F27" s="18"/>
      <c r="G27" s="19" t="s">
        <v>716</v>
      </c>
      <c r="H27" s="17">
        <f>VLOOKUP(H4,'M-YTT'!$A$6:$Q$13,8)</f>
        <v>6.41</v>
      </c>
      <c r="I27" s="18"/>
      <c r="J27" s="19" t="s">
        <v>716</v>
      </c>
      <c r="K27" s="17">
        <f>VLOOKUP(K4,'M-YTT'!$A$6:$Q$13,8)</f>
        <v>5.55</v>
      </c>
      <c r="L27" s="18"/>
      <c r="M27" s="19"/>
      <c r="N27" s="17">
        <f>VLOOKUP(N4,'M-YTT'!$A$6:$Q$13,8)</f>
        <v>4.11</v>
      </c>
      <c r="O27" s="18"/>
      <c r="P27" s="19"/>
      <c r="Q27" s="17">
        <f>VLOOKUP(Q4,'M-YTT'!$A$6:$Q$13,8)</f>
        <v>5.13</v>
      </c>
      <c r="R27" s="18"/>
      <c r="S27" s="19"/>
      <c r="T27" s="17"/>
      <c r="U27" s="18"/>
      <c r="V27" s="19"/>
      <c r="W27" s="17"/>
      <c r="X27" s="18"/>
      <c r="Y27" s="19"/>
      <c r="Z27" s="10"/>
    </row>
    <row r="28" spans="1:26" ht="15" customHeight="1">
      <c r="A28" s="21" t="s">
        <v>25</v>
      </c>
      <c r="B28" s="17" t="str">
        <f>VLOOKUP(B4,'M-YTT'!$A$6:$Q$13,12)</f>
        <v>28m62</v>
      </c>
      <c r="C28" s="18"/>
      <c r="D28" s="19"/>
      <c r="E28" s="17" t="str">
        <f>VLOOKUP(E4,'M-YTT'!$A$6:$Q$13,12)</f>
        <v>21m09</v>
      </c>
      <c r="F28" s="18"/>
      <c r="G28" s="19"/>
      <c r="H28" s="17" t="str">
        <f>VLOOKUP(H4,'M-YTT'!$A$6:$Q$13,12)</f>
        <v>14m63</v>
      </c>
      <c r="I28" s="18"/>
      <c r="J28" s="19"/>
      <c r="K28" s="17" t="str">
        <f>VLOOKUP(K4,'M-YTT'!$A$6:$Q$13,12)</f>
        <v>11m88</v>
      </c>
      <c r="L28" s="18"/>
      <c r="M28" s="19"/>
      <c r="N28" s="17" t="str">
        <f>VLOOKUP(N4,'M-YTT'!$A$6:$Q$13,12)</f>
        <v>9m13</v>
      </c>
      <c r="O28" s="18"/>
      <c r="P28" s="19"/>
      <c r="Q28" s="17" t="str">
        <f>VLOOKUP(Q4,'M-YTT'!$A$6:$Q$13,12)</f>
        <v>NM</v>
      </c>
      <c r="R28" s="18"/>
      <c r="S28" s="19"/>
      <c r="T28" s="17"/>
      <c r="U28" s="18"/>
      <c r="V28" s="19"/>
      <c r="W28" s="17"/>
      <c r="X28" s="18"/>
      <c r="Y28" s="19"/>
      <c r="Z28" s="10"/>
    </row>
    <row r="29" spans="1:26" ht="15" customHeight="1">
      <c r="A29" s="21" t="s">
        <v>26</v>
      </c>
      <c r="B29" s="17" t="str">
        <f>VLOOKUP(B4,'M-YTT'!$A$6:$Q$13,16)</f>
        <v>32m93</v>
      </c>
      <c r="C29" s="18"/>
      <c r="D29" s="19"/>
      <c r="E29" s="17" t="str">
        <f>VLOOKUP(E4,'M-YTT'!$A$6:$Q$13,16)</f>
        <v>25m26</v>
      </c>
      <c r="F29" s="18"/>
      <c r="G29" s="19"/>
      <c r="H29" s="17" t="str">
        <f>VLOOKUP(H4,'M-YTT'!$A$6:$Q$13,16)</f>
        <v>19m79</v>
      </c>
      <c r="I29" s="18"/>
      <c r="J29" s="19"/>
      <c r="K29" s="17" t="str">
        <f>VLOOKUP(K4,'M-YTT'!$A$6:$Q$13,16)</f>
        <v>13m92</v>
      </c>
      <c r="L29" s="18"/>
      <c r="M29" s="19"/>
      <c r="N29" s="17" t="str">
        <f>VLOOKUP(N4,'M-YTT'!$A$6:$Q$13,16)</f>
        <v>22m38</v>
      </c>
      <c r="O29" s="18"/>
      <c r="P29" s="19"/>
      <c r="Q29" s="17" t="str">
        <f>VLOOKUP(Q4,'M-YTT'!$A$6:$Q$13,16)</f>
        <v>15m13</v>
      </c>
      <c r="R29" s="18"/>
      <c r="S29" s="19"/>
      <c r="T29" s="17"/>
      <c r="U29" s="18"/>
      <c r="V29" s="19"/>
      <c r="W29" s="17"/>
      <c r="X29" s="18"/>
      <c r="Y29" s="19"/>
      <c r="Z29" s="10"/>
    </row>
    <row r="30" spans="1:26" ht="15" customHeight="1">
      <c r="A30" s="14" t="s">
        <v>27</v>
      </c>
      <c r="B30" s="12">
        <f>VLOOKUP(B4,'M-JTT'!$A$6:$T$13,18)</f>
        <v>1889</v>
      </c>
      <c r="C30" s="15" t="str">
        <f>VLOOKUP(B4,'M-JTT'!$A$6:$T$13,3)&amp;" "&amp;VLOOKUP(B4,'M-JTT'!$A$6:$T$13,4)</f>
        <v>土江　　　瑛 2</v>
      </c>
      <c r="D30" s="13" t="str">
        <f>VLOOKUP(B4,'M-JTT'!$A$6:$T$13,5)</f>
        <v>石川･小松工高</v>
      </c>
      <c r="E30" s="12">
        <f>VLOOKUP(E4,'M-JTT'!$A$6:$T$13,18)</f>
        <v>1799</v>
      </c>
      <c r="F30" s="15" t="str">
        <f>VLOOKUP(E4,'M-JTT'!$A$6:$T$13,3)&amp;" "&amp;VLOOKUP(E4,'M-JTT'!$A$6:$T$13,4)</f>
        <v>山本　　大誠 2</v>
      </c>
      <c r="G30" s="13" t="str">
        <f>VLOOKUP(E4,'M-JTT'!$A$6:$T$13,5)</f>
        <v>石川･小松工高</v>
      </c>
      <c r="H30" s="12">
        <f>VLOOKUP(H4,'M-JTT'!$A$6:$T$13,18)</f>
        <v>1391</v>
      </c>
      <c r="I30" s="15" t="str">
        <f>VLOOKUP(H4,'M-JTT'!$A$6:$T$13,3)&amp;" "&amp;VLOOKUP(H4,'M-JTT'!$A$6:$T$13,4)</f>
        <v>亀　　　和義 2</v>
      </c>
      <c r="J30" s="13" t="str">
        <f>VLOOKUP(H4,'M-JTT'!$A$6:$T$13,5)</f>
        <v>石川･鶴 来 高</v>
      </c>
      <c r="K30" s="12">
        <f>VLOOKUP(K4,'M-JTT'!$A$6:$T$13,18)</f>
        <v>1388</v>
      </c>
      <c r="L30" s="15" t="str">
        <f>VLOOKUP(K4,'M-JTT'!$A$6:$T$13,3)&amp;" "&amp;VLOOKUP(K4,'M-JTT'!$A$6:$T$13,4)</f>
        <v>向山　　　宙 1</v>
      </c>
      <c r="M30" s="13" t="str">
        <f>VLOOKUP(K4,'M-JTT'!$A$6:$T$13,5)</f>
        <v>石川･小松工高</v>
      </c>
      <c r="N30" s="12">
        <f>VLOOKUP(N4,'M-JTT'!$A$6:$T$13,18)</f>
        <v>1274</v>
      </c>
      <c r="O30" s="15" t="str">
        <f>VLOOKUP(N4,'M-JTT'!$A$6:$T$13,3)&amp;" "&amp;VLOOKUP(N4,'M-JTT'!$A$6:$T$13,4)</f>
        <v>北川　　佳樹 2</v>
      </c>
      <c r="P30" s="13" t="str">
        <f>VLOOKUP(N4,'M-JTT'!$A$6:$T$13,5)</f>
        <v>石川･金沢桜丘高</v>
      </c>
      <c r="Q30" s="12">
        <f>VLOOKUP(Q4,'M-JTT'!$A$6:$T$13,18)</f>
        <v>1228</v>
      </c>
      <c r="R30" s="15" t="str">
        <f>VLOOKUP(Q4,'M-JTT'!$A$6:$T$13,3)&amp;" "&amp;VLOOKUP(Q4,'M-JTT'!$A$6:$T$13,4)</f>
        <v>太田　　宙夢 2</v>
      </c>
      <c r="S30" s="13" t="str">
        <f>VLOOKUP(Q4,'M-JTT'!$A$6:$T$13,5)</f>
        <v>石川･鶴 来 高</v>
      </c>
      <c r="T30" s="12">
        <f>VLOOKUP(T4,'M-JTT'!$A$6:$T$13,18)</f>
        <v>1220</v>
      </c>
      <c r="U30" s="15" t="str">
        <f>VLOOKUP(T4,'M-JTT'!$A$6:$T$13,3)&amp;" "&amp;VLOOKUP(T4,'M-JTT'!$A$6:$T$13,4)</f>
        <v>菅田　　　豊 2</v>
      </c>
      <c r="V30" s="13" t="str">
        <f>VLOOKUP(T4,'M-JTT'!$A$6:$T$13,5)</f>
        <v>石川･大聖寺高</v>
      </c>
      <c r="W30" s="12">
        <f>VLOOKUP(W4,'M-JTT'!$A$6:$T$13,18)</f>
        <v>1217</v>
      </c>
      <c r="X30" s="15" t="str">
        <f>VLOOKUP(W4,'M-JTT'!$A$6:$T$13,3)&amp;" "&amp;VLOOKUP(W4,'M-JTT'!$A$6:$T$13,4)</f>
        <v>金下　　真也 2</v>
      </c>
      <c r="Y30" s="13" t="str">
        <f>VLOOKUP(W4,'M-JTT'!$A$6:$T$13,5)</f>
        <v>石川･鶴 来 高</v>
      </c>
      <c r="Z30" s="10"/>
    </row>
    <row r="31" spans="1:26" ht="15" customHeight="1">
      <c r="A31" s="21" t="s">
        <v>24</v>
      </c>
      <c r="B31" s="17" t="str">
        <f>VLOOKUP(B4,'M-JTT'!$A$6:$T$13,8)</f>
        <v>13m35</v>
      </c>
      <c r="C31" s="18"/>
      <c r="D31" s="19" t="s">
        <v>716</v>
      </c>
      <c r="E31" s="17" t="str">
        <f>VLOOKUP(E4,'M-JTT'!$A$6:$T$13,8)</f>
        <v>10m25</v>
      </c>
      <c r="F31" s="18"/>
      <c r="G31" s="19"/>
      <c r="H31" s="17" t="str">
        <f>VLOOKUP(H4,'M-JTT'!$A$6:$T$13,8)</f>
        <v>8m18</v>
      </c>
      <c r="I31" s="18"/>
      <c r="J31" s="19"/>
      <c r="K31" s="17" t="str">
        <f>VLOOKUP(K4,'M-JTT'!$A$6:$T$13,8)</f>
        <v>10m16</v>
      </c>
      <c r="L31" s="18"/>
      <c r="M31" s="19"/>
      <c r="N31" s="17" t="str">
        <f>VLOOKUP(N4,'M-JTT'!$A$6:$T$13,8)</f>
        <v>8m59</v>
      </c>
      <c r="O31" s="18"/>
      <c r="P31" s="19"/>
      <c r="Q31" s="17" t="str">
        <f>VLOOKUP(Q4,'M-JTT'!$A$6:$T$13,8)</f>
        <v>7m89</v>
      </c>
      <c r="R31" s="18"/>
      <c r="S31" s="19"/>
      <c r="T31" s="17" t="str">
        <f>VLOOKUP(T4,'M-JTT'!$A$6:$T$13,8)</f>
        <v>8m23</v>
      </c>
      <c r="U31" s="18"/>
      <c r="V31" s="19"/>
      <c r="W31" s="17" t="str">
        <f>VLOOKUP(W4,'M-JTT'!$A$6:$T$13,8)</f>
        <v>9m88</v>
      </c>
      <c r="X31" s="18"/>
      <c r="Y31" s="19"/>
      <c r="Z31" s="10"/>
    </row>
    <row r="32" spans="1:26" ht="15" customHeight="1">
      <c r="A32" s="21" t="s">
        <v>25</v>
      </c>
      <c r="B32" s="17" t="str">
        <f>VLOOKUP(B4,'M-JTT'!$A$6:$T$13,12)</f>
        <v>37m75</v>
      </c>
      <c r="C32" s="18"/>
      <c r="D32" s="19"/>
      <c r="E32" s="17" t="str">
        <f>VLOOKUP(E4,'M-JTT'!$A$6:$T$13,12)</f>
        <v>32m68</v>
      </c>
      <c r="F32" s="18"/>
      <c r="G32" s="19"/>
      <c r="H32" s="17" t="str">
        <f>VLOOKUP(H4,'M-JTT'!$A$6:$T$13,12)</f>
        <v>26m05</v>
      </c>
      <c r="I32" s="18"/>
      <c r="J32" s="19"/>
      <c r="K32" s="17" t="str">
        <f>VLOOKUP(K4,'M-JTT'!$A$6:$T$13,12)</f>
        <v>27m70</v>
      </c>
      <c r="L32" s="18"/>
      <c r="M32" s="19"/>
      <c r="N32" s="17" t="str">
        <f>VLOOKUP(N4,'M-JTT'!$A$6:$T$13,12)</f>
        <v>15m96</v>
      </c>
      <c r="O32" s="18"/>
      <c r="P32" s="19"/>
      <c r="Q32" s="17" t="str">
        <f>VLOOKUP(Q4,'M-JTT'!$A$6:$T$13,12)</f>
        <v>18m48</v>
      </c>
      <c r="R32" s="18"/>
      <c r="S32" s="19"/>
      <c r="T32" s="17" t="str">
        <f>VLOOKUP(T4,'M-JTT'!$A$6:$T$13,12)</f>
        <v>24m89</v>
      </c>
      <c r="U32" s="18"/>
      <c r="V32" s="19"/>
      <c r="W32" s="17" t="str">
        <f>VLOOKUP(W4,'M-JTT'!$A$6:$T$13,12)</f>
        <v>24m49</v>
      </c>
      <c r="X32" s="18"/>
      <c r="Y32" s="19"/>
      <c r="Z32" s="10"/>
    </row>
    <row r="33" spans="1:26" ht="15" customHeight="1">
      <c r="A33" s="21" t="s">
        <v>28</v>
      </c>
      <c r="B33" s="17" t="str">
        <f>VLOOKUP(B4,'M-JTT'!$A$6:$T$13,16)</f>
        <v>42m52</v>
      </c>
      <c r="C33" s="18"/>
      <c r="D33" s="19"/>
      <c r="E33" s="17" t="str">
        <f>VLOOKUP(E4,'M-JTT'!$A$6:$T$13,16)</f>
        <v>55m78</v>
      </c>
      <c r="F33" s="18"/>
      <c r="G33" s="19"/>
      <c r="H33" s="17" t="str">
        <f>VLOOKUP(H4,'M-JTT'!$A$6:$T$13,16)</f>
        <v>44m42</v>
      </c>
      <c r="I33" s="18"/>
      <c r="J33" s="19"/>
      <c r="K33" s="17" t="str">
        <f>VLOOKUP(K4,'M-JTT'!$A$6:$T$13,16)</f>
        <v>33m95</v>
      </c>
      <c r="L33" s="18"/>
      <c r="M33" s="19"/>
      <c r="N33" s="17" t="str">
        <f>VLOOKUP(N4,'M-JTT'!$A$6:$T$13,16)</f>
        <v>47m61</v>
      </c>
      <c r="O33" s="18"/>
      <c r="P33" s="19"/>
      <c r="Q33" s="17" t="str">
        <f>VLOOKUP(Q4,'M-JTT'!$A$6:$T$13,16)</f>
        <v>44m16</v>
      </c>
      <c r="R33" s="18"/>
      <c r="S33" s="19"/>
      <c r="T33" s="17" t="str">
        <f>VLOOKUP(T4,'M-JTT'!$A$6:$T$13,16)</f>
        <v>33m83</v>
      </c>
      <c r="U33" s="18"/>
      <c r="V33" s="19"/>
      <c r="W33" s="17" t="str">
        <f>VLOOKUP(W4,'M-JTT'!$A$6:$T$13,16)</f>
        <v>27m21</v>
      </c>
      <c r="X33" s="18"/>
      <c r="Y33" s="19"/>
      <c r="Z33" s="10"/>
    </row>
    <row r="34" spans="1:26" ht="15" customHeight="1">
      <c r="A34" s="14" t="s">
        <v>29</v>
      </c>
      <c r="B34" s="12">
        <f>VLOOKUP(B4,'M-TT'!$A$6:$U$16,18)</f>
        <v>1822</v>
      </c>
      <c r="C34" s="15" t="str">
        <f>VLOOKUP(B4,'M-TT'!$A$6:$U$16,3)&amp;" "&amp;VLOOKUP(B4,'M-TT'!$A$6:$U$16,4)</f>
        <v>松井　　俊憲 2</v>
      </c>
      <c r="D34" s="13" t="str">
        <f>VLOOKUP(B4,'M-TT'!$A$6:$U$16,5)</f>
        <v>石川･金星稜大</v>
      </c>
      <c r="E34" s="12">
        <f>VLOOKUP(E4,'M-TT'!$A$6:$U$16,18)</f>
        <v>1292</v>
      </c>
      <c r="F34" s="15" t="str">
        <f>VLOOKUP(E4,'M-TT'!$A$6:$U$16,3)&amp;" "&amp;VLOOKUP(E4,'M-TT'!$A$6:$U$16,4)</f>
        <v>鳥山　　　稔 1</v>
      </c>
      <c r="G34" s="13" t="str">
        <f>VLOOKUP(E4,'M-TT'!$A$6:$U$16,5)</f>
        <v>石川･金星稜大</v>
      </c>
      <c r="H34" s="12">
        <f>VLOOKUP(H4,'M-TT'!$A$6:$U$16,18)</f>
        <v>1242</v>
      </c>
      <c r="I34" s="15" t="str">
        <f>VLOOKUP(H4,'M-TT'!$A$6:$U$16,3)&amp;" "&amp;VLOOKUP(H4,'M-TT'!$A$6:$U$16,4)</f>
        <v>前田　　智之 1</v>
      </c>
      <c r="J34" s="13" t="str">
        <f>VLOOKUP(H4,'M-TT'!$A$6:$U$16,5)</f>
        <v>富山･富 山 大</v>
      </c>
      <c r="K34" s="12">
        <f>VLOOKUP(K4,'M-TT'!$A$6:$U$16,18)</f>
        <v>1099</v>
      </c>
      <c r="L34" s="15" t="str">
        <f>VLOOKUP(K4,'M-TT'!$A$6:$U$16,3)&amp;" "&amp;VLOOKUP(K4,'M-TT'!$A$6:$U$16,4)</f>
        <v>竹内　　漱汰 1</v>
      </c>
      <c r="M34" s="13" t="str">
        <f>VLOOKUP(K4,'M-TT'!$A$6:$U$16,5)</f>
        <v>富山･富 山 大</v>
      </c>
      <c r="N34" s="12">
        <f>VLOOKUP(N4,'M-TT'!$A$6:$U$16,18)</f>
        <v>1076</v>
      </c>
      <c r="O34" s="15" t="str">
        <f>VLOOKUP(N4,'M-TT'!$A$6:$U$16,3)&amp;" "&amp;VLOOKUP(N4,'M-TT'!$A$6:$U$16,4)</f>
        <v>徳田　　　誠 4</v>
      </c>
      <c r="P34" s="13" t="str">
        <f>VLOOKUP(N4,'M-TT'!$A$6:$U$16,5)</f>
        <v>石川･石川工専</v>
      </c>
      <c r="Q34" s="12"/>
      <c r="R34" s="15"/>
      <c r="S34" s="13"/>
      <c r="T34" s="12"/>
      <c r="U34" s="15"/>
      <c r="V34" s="13"/>
      <c r="W34" s="12"/>
      <c r="X34" s="15"/>
      <c r="Y34" s="13"/>
      <c r="Z34" s="10"/>
    </row>
    <row r="35" spans="1:26" ht="15" customHeight="1">
      <c r="A35" s="21" t="s">
        <v>24</v>
      </c>
      <c r="B35" s="17" t="str">
        <f>VLOOKUP(B4,'M-TT'!$A$6:$U$16,8)</f>
        <v>9m74</v>
      </c>
      <c r="C35" s="18"/>
      <c r="D35" s="19"/>
      <c r="E35" s="17" t="str">
        <f>VLOOKUP(E4,'M-TT'!$A$6:$U$16,8)</f>
        <v>10m31</v>
      </c>
      <c r="F35" s="18"/>
      <c r="G35" s="19"/>
      <c r="H35" s="17" t="str">
        <f>VLOOKUP(H4,'M-TT'!$A$6:$U$16,8)</f>
        <v>8m95</v>
      </c>
      <c r="I35" s="18"/>
      <c r="J35" s="19"/>
      <c r="K35" s="17" t="str">
        <f>VLOOKUP(K4,'M-TT'!$A$6:$U$16,8)</f>
        <v>8m87</v>
      </c>
      <c r="L35" s="18"/>
      <c r="M35" s="19"/>
      <c r="N35" s="17" t="str">
        <f>VLOOKUP(N4,'M-TT'!$A$6:$U$16,8)</f>
        <v>7m47</v>
      </c>
      <c r="O35" s="18"/>
      <c r="P35" s="19"/>
      <c r="Q35" s="17"/>
      <c r="R35" s="18"/>
      <c r="S35" s="19"/>
      <c r="T35" s="17"/>
      <c r="U35" s="18"/>
      <c r="V35" s="19"/>
      <c r="W35" s="17"/>
      <c r="X35" s="18"/>
      <c r="Y35" s="19"/>
      <c r="Z35" s="10"/>
    </row>
    <row r="36" spans="1:26" ht="15" customHeight="1">
      <c r="A36" s="21" t="s">
        <v>25</v>
      </c>
      <c r="B36" s="17" t="str">
        <f>VLOOKUP(B4,'M-TT'!$A$6:$U$16,12)</f>
        <v>33m70</v>
      </c>
      <c r="C36" s="18"/>
      <c r="D36" s="19"/>
      <c r="E36" s="17" t="str">
        <f>VLOOKUP(E4,'M-TT'!$A$6:$U$16,12)</f>
        <v>23m60</v>
      </c>
      <c r="F36" s="18"/>
      <c r="G36" s="19"/>
      <c r="H36" s="17" t="str">
        <f>VLOOKUP(H4,'M-TT'!$A$6:$U$16,12)</f>
        <v>20m39</v>
      </c>
      <c r="I36" s="18"/>
      <c r="J36" s="19"/>
      <c r="K36" s="17" t="str">
        <f>VLOOKUP(K4,'M-TT'!$A$6:$U$16,12)</f>
        <v>18m65</v>
      </c>
      <c r="L36" s="18"/>
      <c r="M36" s="19"/>
      <c r="N36" s="17" t="str">
        <f>VLOOKUP(N4,'M-TT'!$A$6:$U$16,12)</f>
        <v>21m73</v>
      </c>
      <c r="O36" s="18"/>
      <c r="P36" s="19"/>
      <c r="Q36" s="17"/>
      <c r="R36" s="18"/>
      <c r="S36" s="19"/>
      <c r="T36" s="17"/>
      <c r="U36" s="18"/>
      <c r="V36" s="19"/>
      <c r="W36" s="17"/>
      <c r="X36" s="18"/>
      <c r="Y36" s="19"/>
      <c r="Z36" s="10"/>
    </row>
    <row r="37" spans="1:26" ht="15" customHeight="1">
      <c r="A37" s="21" t="s">
        <v>28</v>
      </c>
      <c r="B37" s="17" t="str">
        <f>VLOOKUP(B4,'M-TT'!$A$6:$U$16,16)</f>
        <v>58m14</v>
      </c>
      <c r="C37" s="18"/>
      <c r="D37" s="19"/>
      <c r="E37" s="17" t="str">
        <f>VLOOKUP(E4,'M-TT'!$A$6:$U$16,16)</f>
        <v>31m92</v>
      </c>
      <c r="F37" s="18"/>
      <c r="G37" s="19"/>
      <c r="H37" s="17" t="str">
        <f>VLOOKUP(H4,'M-TT'!$A$6:$U$16,16)</f>
        <v>38m25</v>
      </c>
      <c r="I37" s="18"/>
      <c r="J37" s="19"/>
      <c r="K37" s="17" t="str">
        <f>VLOOKUP(K4,'M-TT'!$A$6:$U$16,16)</f>
        <v>30m81</v>
      </c>
      <c r="L37" s="18"/>
      <c r="M37" s="19"/>
      <c r="N37" s="17" t="str">
        <f>VLOOKUP(N4,'M-TT'!$A$6:$U$16,16)</f>
        <v>31m03</v>
      </c>
      <c r="O37" s="18"/>
      <c r="P37" s="19"/>
      <c r="Q37" s="17"/>
      <c r="R37" s="18"/>
      <c r="S37" s="19"/>
      <c r="T37" s="17"/>
      <c r="U37" s="18"/>
      <c r="V37" s="19"/>
      <c r="W37" s="17"/>
      <c r="X37" s="18"/>
      <c r="Y37" s="19"/>
      <c r="Z37" s="10"/>
    </row>
    <row r="38" spans="1:26" ht="15" customHeight="1">
      <c r="A38" s="14" t="s">
        <v>717</v>
      </c>
      <c r="B38" s="12" t="str">
        <f>VLOOKUP(B4,MR!$A$2:$J$9,8)</f>
        <v>2.00.65</v>
      </c>
      <c r="C38" s="15" t="str">
        <f>LEFT(VLOOKUP(B4,MR!$A$2:$Q$9,10),3)&amp;","&amp;LEFT(VLOOKUP(B4,MR!$A$2:$Q$9,12),3)</f>
        <v>西　　,奥田　</v>
      </c>
      <c r="D38" s="13" t="str">
        <f>VLOOKUP(B4,MR!$A$2:$J$9,4)</f>
        <v>石川･金 沢 高</v>
      </c>
      <c r="E38" s="12" t="str">
        <f>VLOOKUP(E4,MR!$A$2:$J$9,8)</f>
        <v>2.01.48</v>
      </c>
      <c r="F38" s="15" t="str">
        <f>LEFT(VLOOKUP(E4,MR!$A$2:$Q$9,10),3)&amp;","&amp;LEFT(VLOOKUP(E4,MR!$A$2:$Q$9,12),3)</f>
        <v>畑谷　,村田　</v>
      </c>
      <c r="G38" s="13" t="str">
        <f>VLOOKUP(E4,MR!$A$2:$J$9,4)</f>
        <v>石川･星 稜 高</v>
      </c>
      <c r="H38" s="12" t="str">
        <f>VLOOKUP(H4,MR!$A$2:$J$9,8)</f>
        <v>2.01.64</v>
      </c>
      <c r="I38" s="15" t="str">
        <f>LEFT(VLOOKUP(H4,MR!$A$2:$Q$9,10),3)&amp;","&amp;LEFT(VLOOKUP(H4,MR!$A$2:$Q$9,12),3)</f>
        <v>福島　,西野　</v>
      </c>
      <c r="J38" s="13" t="str">
        <f>VLOOKUP(H4,MR!$A$2:$J$9,4)</f>
        <v>石川･小 松 高</v>
      </c>
      <c r="K38" s="12" t="str">
        <f>VLOOKUP(K4,MR!$A$2:$J$9,8)</f>
        <v>2.06.96</v>
      </c>
      <c r="L38" s="15" t="str">
        <f>LEFT(VLOOKUP(K4,MR!$A$2:$Q$9,10),3)&amp;","&amp;LEFT(VLOOKUP(K4,MR!$A$2:$Q$9,12),3)</f>
        <v>木下　,中野　</v>
      </c>
      <c r="M38" s="13" t="str">
        <f>VLOOKUP(K4,MR!$A$2:$J$9,4)</f>
        <v>石川･小松明峰高</v>
      </c>
      <c r="N38" s="12" t="str">
        <f>VLOOKUP(N4,MR!$A$2:$J$9,8)</f>
        <v>2.10.26</v>
      </c>
      <c r="O38" s="15" t="str">
        <f>LEFT(VLOOKUP(N4,MR!$A$2:$Q$9,10),3)&amp;","&amp;LEFT(VLOOKUP(N4,MR!$A$2:$Q$9,12),3)</f>
        <v>藤枝　,中出　</v>
      </c>
      <c r="P38" s="13" t="str">
        <f>VLOOKUP(N4,MR!$A$2:$J$9,4)</f>
        <v>石川･小 松 高B</v>
      </c>
      <c r="Q38" s="12" t="str">
        <f>VLOOKUP(Q4,MR!$A$2:$J$9,8)</f>
        <v>2.11.45</v>
      </c>
      <c r="R38" s="15" t="str">
        <f>LEFT(VLOOKUP(Q4,MR!$A$2:$Q$9,10),3)&amp;","&amp;LEFT(VLOOKUP(Q4,MR!$A$2:$Q$9,12),3)</f>
        <v>中山　,垣地　</v>
      </c>
      <c r="S38" s="13" t="str">
        <f>VLOOKUP(Q4,MR!$A$2:$J$9,4)</f>
        <v>石川･小松明峰高B</v>
      </c>
      <c r="T38" s="12" t="str">
        <f>VLOOKUP(T4,MR!$A$2:$J$9,8)</f>
        <v>2.11.97</v>
      </c>
      <c r="U38" s="15" t="str">
        <f>LEFT(VLOOKUP(T4,MR!$A$2:$Q$9,10),3)&amp;","&amp;LEFT(VLOOKUP(T4,MR!$A$2:$Q$9,12),3)</f>
        <v>池田　,大家　</v>
      </c>
      <c r="V38" s="13" t="str">
        <f>VLOOKUP(T4,MR!$A$2:$J$9,4)</f>
        <v>石川･松 任 中</v>
      </c>
      <c r="W38" s="12" t="str">
        <f>VLOOKUP(W4,MR!$A$2:$J$9,8)</f>
        <v>2.12.22</v>
      </c>
      <c r="X38" s="15" t="str">
        <f>LEFT(VLOOKUP(W4,MR!$A$2:$Q$9,10),3)&amp;","&amp;LEFT(VLOOKUP(W4,MR!$A$2:$Q$9,12),3)</f>
        <v>亀　　,山下　</v>
      </c>
      <c r="Y38" s="13" t="str">
        <f>VLOOKUP(W4,MR!$A$2:$J$9,4)</f>
        <v>石川･鶴 来 高B</v>
      </c>
      <c r="Z38" s="10"/>
    </row>
    <row r="39" spans="1:26" ht="15" customHeight="1">
      <c r="A39" s="24"/>
      <c r="B39" s="11"/>
      <c r="C39" s="22" t="str">
        <f>LEFT(VLOOKUP(B4,MR!$A$2:$Q$9,14),3)&amp;","&amp;LEFT(VLOOKUP(B4,MR!$A$2:$Q$9,16),3)</f>
        <v>宮﨑　,岡田　</v>
      </c>
      <c r="D39" s="23"/>
      <c r="E39" s="11"/>
      <c r="F39" s="22" t="str">
        <f>LEFT(VLOOKUP(E4,MR!$A$2:$Q$9,14),3)&amp;","&amp;LEFT(VLOOKUP(E4,MR!$A$2:$Q$9,16),3)</f>
        <v>木下　,谷口　</v>
      </c>
      <c r="G39" s="23"/>
      <c r="H39" s="11"/>
      <c r="I39" s="22" t="str">
        <f>LEFT(VLOOKUP(H4,MR!$A$2:$Q$9,14),3)&amp;","&amp;LEFT(VLOOKUP(H4,MR!$A$2:$Q$9,16),3)</f>
        <v>中野　,濱　　</v>
      </c>
      <c r="J39" s="23"/>
      <c r="K39" s="11"/>
      <c r="L39" s="22" t="str">
        <f>LEFT(VLOOKUP(K4,MR!$A$2:$Q$9,14),3)&amp;","&amp;LEFT(VLOOKUP(K4,MR!$A$2:$Q$9,16),3)</f>
        <v>佐藤　,古川　</v>
      </c>
      <c r="M39" s="23"/>
      <c r="N39" s="11"/>
      <c r="O39" s="22" t="str">
        <f>LEFT(VLOOKUP(N4,MR!$A$2:$Q$9,14),3)&amp;","&amp;LEFT(VLOOKUP(N4,MR!$A$2:$Q$9,16),3)</f>
        <v>黒﨑　,中野　</v>
      </c>
      <c r="P39" s="23"/>
      <c r="Q39" s="11"/>
      <c r="R39" s="22" t="str">
        <f>LEFT(VLOOKUP(Q4,MR!$A$2:$Q$9,14),3)&amp;","&amp;LEFT(VLOOKUP(Q4,MR!$A$2:$Q$9,16),3)</f>
        <v>小坂　,岡山　</v>
      </c>
      <c r="S39" s="23"/>
      <c r="T39" s="11"/>
      <c r="U39" s="22" t="str">
        <f>LEFT(VLOOKUP(T4,MR!$A$2:$Q$9,14),3)&amp;","&amp;LEFT(VLOOKUP(T4,MR!$A$2:$Q$9,16),3)</f>
        <v>北島　,渡辺　</v>
      </c>
      <c r="V39" s="23"/>
      <c r="W39" s="11"/>
      <c r="X39" s="22" t="str">
        <f>LEFT(VLOOKUP(W4,MR!$A$2:$Q$9,14),3)&amp;","&amp;LEFT(VLOOKUP(W4,MR!$A$2:$Q$9,16),3)</f>
        <v>金下　,今村　</v>
      </c>
      <c r="Y39" s="23"/>
      <c r="Z39" s="10"/>
    </row>
    <row r="40" spans="1:25" ht="9.75">
      <c r="A40" s="25"/>
      <c r="B40" s="8"/>
      <c r="C40" s="25"/>
      <c r="D40" s="8"/>
      <c r="E40" s="8"/>
      <c r="F40" s="25"/>
      <c r="G40" s="8"/>
      <c r="H40" s="8"/>
      <c r="I40" s="25"/>
      <c r="J40" s="8"/>
      <c r="K40" s="8"/>
      <c r="L40" s="25"/>
      <c r="M40" s="8"/>
      <c r="N40" s="8"/>
      <c r="O40" s="25"/>
      <c r="P40" s="8"/>
      <c r="Q40" s="8"/>
      <c r="R40" s="25"/>
      <c r="S40" s="8"/>
      <c r="T40" s="8"/>
      <c r="U40" s="25"/>
      <c r="V40" s="8"/>
      <c r="W40" s="8"/>
      <c r="X40" s="25"/>
      <c r="Y40" s="9" t="s">
        <v>30</v>
      </c>
    </row>
  </sheetData>
  <sheetProtection/>
  <printOptions/>
  <pageMargins left="0" right="0" top="0.3937007874015748" bottom="0.3937007874015748" header="0.31496062992125984" footer="0.31496062992125984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9"/>
  <sheetViews>
    <sheetView defaultGridColor="0" zoomScale="101" zoomScaleNormal="101" zoomScalePageLayoutView="0" colorId="22" workbookViewId="0" topLeftCell="A1">
      <selection activeCell="T7" sqref="T7"/>
    </sheetView>
  </sheetViews>
  <sheetFormatPr defaultColWidth="15.83203125" defaultRowHeight="14.25" customHeight="1"/>
  <cols>
    <col min="1" max="1" width="2.83203125" style="3" customWidth="1"/>
    <col min="2" max="2" width="6" style="3" customWidth="1"/>
    <col min="3" max="3" width="19.66015625" style="3" customWidth="1"/>
    <col min="4" max="4" width="5.16015625" style="26" customWidth="1"/>
    <col min="5" max="5" width="24" style="3" customWidth="1"/>
    <col min="6" max="6" width="3.83203125" style="26" customWidth="1"/>
    <col min="7" max="7" width="4.83203125" style="26" customWidth="1"/>
    <col min="8" max="8" width="8.66015625" style="27" customWidth="1"/>
    <col min="9" max="9" width="5.83203125" style="3" customWidth="1"/>
    <col min="10" max="10" width="3.83203125" style="3" customWidth="1"/>
    <col min="11" max="11" width="4.83203125" style="3" customWidth="1"/>
    <col min="12" max="12" width="8.83203125" style="27" customWidth="1"/>
    <col min="13" max="13" width="5.83203125" style="3" customWidth="1"/>
    <col min="14" max="14" width="3.83203125" style="3" customWidth="1"/>
    <col min="15" max="15" width="4.83203125" style="3" customWidth="1"/>
    <col min="16" max="16" width="9" style="27" customWidth="1"/>
    <col min="17" max="17" width="5.83203125" style="3" customWidth="1"/>
    <col min="18" max="18" width="7" style="3" customWidth="1"/>
    <col min="19" max="19" width="5.83203125" style="3" customWidth="1"/>
    <col min="20" max="20" width="4.66015625" style="3" customWidth="1"/>
    <col min="21" max="16384" width="15.83203125" style="3" customWidth="1"/>
  </cols>
  <sheetData>
    <row r="1" spans="1:20" ht="21" customHeight="1">
      <c r="A1" s="30"/>
      <c r="B1" s="31" t="s">
        <v>148</v>
      </c>
      <c r="C1" s="33"/>
      <c r="D1" s="32"/>
      <c r="E1" s="33"/>
      <c r="F1" s="32"/>
      <c r="G1" s="32"/>
      <c r="H1" s="33"/>
      <c r="I1" s="33"/>
      <c r="J1" s="5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2">
      <c r="A2" s="30"/>
      <c r="B2" s="33"/>
      <c r="C2" s="33"/>
      <c r="D2" s="32"/>
      <c r="E2" s="33"/>
      <c r="F2" s="32"/>
      <c r="G2" s="32"/>
      <c r="H2" s="33"/>
      <c r="I2" s="33"/>
      <c r="J2" s="30"/>
      <c r="K2" s="30"/>
      <c r="L2" s="30"/>
      <c r="M2" s="30"/>
      <c r="N2" s="30"/>
      <c r="O2" s="30"/>
      <c r="P2" s="30"/>
      <c r="Q2" s="30"/>
      <c r="R2" s="30"/>
      <c r="S2" s="36" t="s">
        <v>149</v>
      </c>
      <c r="T2" s="30"/>
    </row>
    <row r="3" spans="1:20" ht="11.25" customHeight="1">
      <c r="A3" s="30"/>
      <c r="B3" s="37"/>
      <c r="C3" s="38"/>
      <c r="D3" s="38"/>
      <c r="E3" s="38"/>
      <c r="F3" s="39"/>
      <c r="G3" s="33"/>
      <c r="H3" s="32" t="s">
        <v>150</v>
      </c>
      <c r="I3" s="32"/>
      <c r="J3" s="38"/>
      <c r="K3" s="32"/>
      <c r="L3" s="32" t="s">
        <v>151</v>
      </c>
      <c r="M3" s="32"/>
      <c r="N3" s="38"/>
      <c r="O3" s="32"/>
      <c r="P3" s="32" t="s">
        <v>152</v>
      </c>
      <c r="Q3" s="32"/>
      <c r="R3" s="38"/>
      <c r="S3" s="38"/>
      <c r="T3" s="41"/>
    </row>
    <row r="4" spans="1:20" ht="11.25" customHeight="1">
      <c r="A4" s="30"/>
      <c r="B4" s="41" t="s">
        <v>35</v>
      </c>
      <c r="C4" s="42" t="s">
        <v>36</v>
      </c>
      <c r="D4" s="42" t="s">
        <v>37</v>
      </c>
      <c r="E4" s="42" t="s">
        <v>38</v>
      </c>
      <c r="F4" s="42"/>
      <c r="H4" s="26"/>
      <c r="I4" s="26"/>
      <c r="J4" s="42"/>
      <c r="K4" s="26"/>
      <c r="L4" s="26"/>
      <c r="M4" s="26"/>
      <c r="N4" s="42"/>
      <c r="O4" s="26"/>
      <c r="P4" s="26"/>
      <c r="Q4" s="26"/>
      <c r="R4" s="42" t="s">
        <v>39</v>
      </c>
      <c r="S4" s="42"/>
      <c r="T4" s="41"/>
    </row>
    <row r="5" spans="1:20" ht="11.25" customHeight="1">
      <c r="A5" s="30"/>
      <c r="B5" s="41"/>
      <c r="C5" s="42"/>
      <c r="D5" s="42"/>
      <c r="E5" s="42"/>
      <c r="F5" s="42" t="s">
        <v>40</v>
      </c>
      <c r="G5" s="26" t="s">
        <v>131</v>
      </c>
      <c r="H5" s="26" t="s">
        <v>42</v>
      </c>
      <c r="I5" s="26" t="s">
        <v>44</v>
      </c>
      <c r="J5" s="42" t="s">
        <v>40</v>
      </c>
      <c r="K5" s="26" t="s">
        <v>131</v>
      </c>
      <c r="L5" s="26" t="s">
        <v>42</v>
      </c>
      <c r="M5" s="26" t="s">
        <v>44</v>
      </c>
      <c r="N5" s="42" t="s">
        <v>40</v>
      </c>
      <c r="O5" s="26" t="s">
        <v>131</v>
      </c>
      <c r="P5" s="26" t="s">
        <v>42</v>
      </c>
      <c r="Q5" s="26" t="s">
        <v>44</v>
      </c>
      <c r="R5" s="42" t="s">
        <v>44</v>
      </c>
      <c r="S5" s="42" t="s">
        <v>45</v>
      </c>
      <c r="T5" s="41"/>
    </row>
    <row r="6" spans="1:20" ht="18" customHeight="1">
      <c r="A6" s="30">
        <v>1</v>
      </c>
      <c r="B6" s="44">
        <v>746</v>
      </c>
      <c r="C6" s="46" t="s">
        <v>168</v>
      </c>
      <c r="D6" s="45">
        <v>2</v>
      </c>
      <c r="E6" s="46" t="s">
        <v>65</v>
      </c>
      <c r="F6" s="45"/>
      <c r="G6" s="47">
        <v>22</v>
      </c>
      <c r="H6" s="103" t="s">
        <v>537</v>
      </c>
      <c r="I6" s="48">
        <v>721</v>
      </c>
      <c r="J6" s="45"/>
      <c r="K6" s="47">
        <v>8</v>
      </c>
      <c r="L6" s="48" t="s">
        <v>569</v>
      </c>
      <c r="M6" s="48">
        <v>632</v>
      </c>
      <c r="N6" s="45"/>
      <c r="O6" s="47">
        <v>18</v>
      </c>
      <c r="P6" s="48" t="s">
        <v>691</v>
      </c>
      <c r="Q6" s="48">
        <v>536</v>
      </c>
      <c r="R6" s="46">
        <f aca="true" t="shared" si="0" ref="R6:R25">IF(H6="","",I6+M6+Q6)</f>
        <v>1889</v>
      </c>
      <c r="S6" s="46">
        <f aca="true" t="shared" si="1" ref="S6:S25">IF(R6="","",RANK(R6,$R$6:$R$26))</f>
        <v>1</v>
      </c>
      <c r="T6" s="50" t="s">
        <v>675</v>
      </c>
    </row>
    <row r="7" spans="1:20" ht="18" customHeight="1">
      <c r="A7" s="30">
        <v>2</v>
      </c>
      <c r="B7" s="44">
        <v>751</v>
      </c>
      <c r="C7" s="46" t="s">
        <v>153</v>
      </c>
      <c r="D7" s="45">
        <v>2</v>
      </c>
      <c r="E7" s="46" t="s">
        <v>65</v>
      </c>
      <c r="F7" s="45"/>
      <c r="G7" s="47">
        <v>15</v>
      </c>
      <c r="H7" s="103" t="s">
        <v>530</v>
      </c>
      <c r="I7" s="48">
        <v>536</v>
      </c>
      <c r="J7" s="45"/>
      <c r="K7" s="47">
        <v>22</v>
      </c>
      <c r="L7" s="48" t="s">
        <v>581</v>
      </c>
      <c r="M7" s="48">
        <v>537</v>
      </c>
      <c r="N7" s="45"/>
      <c r="O7" s="47">
        <v>11</v>
      </c>
      <c r="P7" s="48" t="s">
        <v>685</v>
      </c>
      <c r="Q7" s="48">
        <v>726</v>
      </c>
      <c r="R7" s="46">
        <f t="shared" si="0"/>
        <v>1799</v>
      </c>
      <c r="S7" s="46">
        <f t="shared" si="1"/>
        <v>2</v>
      </c>
      <c r="T7" s="50"/>
    </row>
    <row r="8" spans="1:20" ht="18" customHeight="1">
      <c r="A8" s="30">
        <v>3</v>
      </c>
      <c r="B8" s="44">
        <v>654</v>
      </c>
      <c r="C8" s="46" t="s">
        <v>158</v>
      </c>
      <c r="D8" s="45">
        <v>2</v>
      </c>
      <c r="E8" s="46" t="s">
        <v>85</v>
      </c>
      <c r="F8" s="45"/>
      <c r="G8" s="47">
        <v>24</v>
      </c>
      <c r="H8" s="103" t="s">
        <v>539</v>
      </c>
      <c r="I8" s="48">
        <v>414</v>
      </c>
      <c r="J8" s="45"/>
      <c r="K8" s="47">
        <v>10</v>
      </c>
      <c r="L8" s="48" t="s">
        <v>571</v>
      </c>
      <c r="M8" s="48">
        <v>414</v>
      </c>
      <c r="N8" s="45"/>
      <c r="O8" s="47">
        <v>20</v>
      </c>
      <c r="P8" s="48" t="s">
        <v>693</v>
      </c>
      <c r="Q8" s="48">
        <v>563</v>
      </c>
      <c r="R8" s="46">
        <f t="shared" si="0"/>
        <v>1391</v>
      </c>
      <c r="S8" s="46">
        <f t="shared" si="1"/>
        <v>3</v>
      </c>
      <c r="T8" s="50"/>
    </row>
    <row r="9" spans="1:20" ht="18" customHeight="1">
      <c r="A9" s="30">
        <v>4</v>
      </c>
      <c r="B9" s="44">
        <v>764</v>
      </c>
      <c r="C9" s="46" t="s">
        <v>401</v>
      </c>
      <c r="D9" s="45">
        <v>1</v>
      </c>
      <c r="E9" s="46" t="s">
        <v>65</v>
      </c>
      <c r="F9" s="45"/>
      <c r="G9" s="47">
        <v>11</v>
      </c>
      <c r="H9" s="103" t="s">
        <v>526</v>
      </c>
      <c r="I9" s="48">
        <v>531</v>
      </c>
      <c r="J9" s="45"/>
      <c r="K9" s="47">
        <v>18</v>
      </c>
      <c r="L9" s="48" t="s">
        <v>577</v>
      </c>
      <c r="M9" s="48">
        <v>444</v>
      </c>
      <c r="N9" s="45"/>
      <c r="O9" s="47">
        <v>7</v>
      </c>
      <c r="P9" s="48" t="s">
        <v>681</v>
      </c>
      <c r="Q9" s="48">
        <v>413</v>
      </c>
      <c r="R9" s="46">
        <f t="shared" si="0"/>
        <v>1388</v>
      </c>
      <c r="S9" s="46">
        <f t="shared" si="1"/>
        <v>4</v>
      </c>
      <c r="T9" s="50"/>
    </row>
    <row r="10" spans="1:20" ht="18" customHeight="1">
      <c r="A10" s="30">
        <v>5</v>
      </c>
      <c r="B10" s="44">
        <v>328</v>
      </c>
      <c r="C10" s="46" t="s">
        <v>90</v>
      </c>
      <c r="D10" s="45">
        <v>2</v>
      </c>
      <c r="E10" s="46" t="s">
        <v>87</v>
      </c>
      <c r="F10" s="45"/>
      <c r="G10" s="47">
        <v>17</v>
      </c>
      <c r="H10" s="103" t="s">
        <v>532</v>
      </c>
      <c r="I10" s="48">
        <v>438</v>
      </c>
      <c r="J10" s="45"/>
      <c r="K10" s="47">
        <v>24</v>
      </c>
      <c r="L10" s="48" t="s">
        <v>583</v>
      </c>
      <c r="M10" s="48">
        <v>227</v>
      </c>
      <c r="N10" s="45"/>
      <c r="O10" s="47">
        <v>13</v>
      </c>
      <c r="P10" s="48" t="s">
        <v>686</v>
      </c>
      <c r="Q10" s="48">
        <v>609</v>
      </c>
      <c r="R10" s="46">
        <f t="shared" si="0"/>
        <v>1274</v>
      </c>
      <c r="S10" s="46">
        <f t="shared" si="1"/>
        <v>5</v>
      </c>
      <c r="T10" s="50"/>
    </row>
    <row r="11" spans="1:20" ht="18" customHeight="1">
      <c r="A11" s="30">
        <v>6</v>
      </c>
      <c r="B11" s="44">
        <v>652</v>
      </c>
      <c r="C11" s="46" t="s">
        <v>156</v>
      </c>
      <c r="D11" s="45">
        <v>2</v>
      </c>
      <c r="E11" s="46" t="s">
        <v>85</v>
      </c>
      <c r="F11" s="45"/>
      <c r="G11" s="47">
        <v>9</v>
      </c>
      <c r="H11" s="103" t="s">
        <v>525</v>
      </c>
      <c r="I11" s="48">
        <v>396</v>
      </c>
      <c r="J11" s="45"/>
      <c r="K11" s="47">
        <v>16</v>
      </c>
      <c r="L11" s="48" t="s">
        <v>576</v>
      </c>
      <c r="M11" s="48">
        <v>273</v>
      </c>
      <c r="N11" s="45"/>
      <c r="O11" s="47">
        <v>26</v>
      </c>
      <c r="P11" s="48" t="s">
        <v>699</v>
      </c>
      <c r="Q11" s="48">
        <v>559</v>
      </c>
      <c r="R11" s="46">
        <f t="shared" si="0"/>
        <v>1228</v>
      </c>
      <c r="S11" s="46">
        <f t="shared" si="1"/>
        <v>6</v>
      </c>
      <c r="T11" s="50"/>
    </row>
    <row r="12" spans="1:20" ht="18" customHeight="1">
      <c r="A12" s="30">
        <v>7</v>
      </c>
      <c r="B12" s="44">
        <v>833</v>
      </c>
      <c r="C12" s="46" t="s">
        <v>154</v>
      </c>
      <c r="D12" s="45">
        <v>2</v>
      </c>
      <c r="E12" s="46" t="s">
        <v>63</v>
      </c>
      <c r="F12" s="45"/>
      <c r="G12" s="47">
        <v>25</v>
      </c>
      <c r="H12" s="103" t="s">
        <v>540</v>
      </c>
      <c r="I12" s="48">
        <v>417</v>
      </c>
      <c r="J12" s="45"/>
      <c r="K12" s="47">
        <v>11</v>
      </c>
      <c r="L12" s="48" t="s">
        <v>572</v>
      </c>
      <c r="M12" s="48">
        <v>392</v>
      </c>
      <c r="N12" s="45"/>
      <c r="O12" s="47">
        <v>21</v>
      </c>
      <c r="P12" s="48" t="s">
        <v>694</v>
      </c>
      <c r="Q12" s="48">
        <v>411</v>
      </c>
      <c r="R12" s="46">
        <f t="shared" si="0"/>
        <v>1220</v>
      </c>
      <c r="S12" s="46">
        <f t="shared" si="1"/>
        <v>7</v>
      </c>
      <c r="T12" s="50"/>
    </row>
    <row r="13" spans="1:20" ht="18" customHeight="1">
      <c r="A13" s="30">
        <v>8</v>
      </c>
      <c r="B13" s="44">
        <v>653</v>
      </c>
      <c r="C13" s="46" t="s">
        <v>159</v>
      </c>
      <c r="D13" s="45">
        <v>2</v>
      </c>
      <c r="E13" s="46" t="s">
        <v>85</v>
      </c>
      <c r="F13" s="45"/>
      <c r="G13" s="47">
        <v>21</v>
      </c>
      <c r="H13" s="103" t="s">
        <v>536</v>
      </c>
      <c r="I13" s="48">
        <v>515</v>
      </c>
      <c r="J13" s="45"/>
      <c r="K13" s="47">
        <v>7</v>
      </c>
      <c r="L13" s="48" t="s">
        <v>586</v>
      </c>
      <c r="M13" s="48">
        <v>385</v>
      </c>
      <c r="N13" s="45"/>
      <c r="O13" s="47">
        <v>17</v>
      </c>
      <c r="P13" s="48" t="s">
        <v>690</v>
      </c>
      <c r="Q13" s="48">
        <v>317</v>
      </c>
      <c r="R13" s="46">
        <f t="shared" si="0"/>
        <v>1217</v>
      </c>
      <c r="S13" s="46">
        <f t="shared" si="1"/>
        <v>8</v>
      </c>
      <c r="T13" s="50"/>
    </row>
    <row r="14" spans="1:20" ht="18" customHeight="1">
      <c r="A14" s="30"/>
      <c r="B14" s="44">
        <v>237</v>
      </c>
      <c r="C14" s="46" t="s">
        <v>157</v>
      </c>
      <c r="D14" s="45">
        <v>3</v>
      </c>
      <c r="E14" s="46" t="s">
        <v>72</v>
      </c>
      <c r="F14" s="45"/>
      <c r="G14" s="47">
        <v>18</v>
      </c>
      <c r="H14" s="103" t="s">
        <v>533</v>
      </c>
      <c r="I14" s="48">
        <v>413</v>
      </c>
      <c r="J14" s="45"/>
      <c r="K14" s="47">
        <v>25</v>
      </c>
      <c r="L14" s="48" t="s">
        <v>584</v>
      </c>
      <c r="M14" s="48">
        <v>365</v>
      </c>
      <c r="N14" s="45"/>
      <c r="O14" s="47">
        <v>14</v>
      </c>
      <c r="P14" s="48" t="s">
        <v>687</v>
      </c>
      <c r="Q14" s="48">
        <v>314</v>
      </c>
      <c r="R14" s="46">
        <f t="shared" si="0"/>
        <v>1092</v>
      </c>
      <c r="S14" s="46">
        <f t="shared" si="1"/>
        <v>9</v>
      </c>
      <c r="T14" s="50"/>
    </row>
    <row r="15" spans="1:20" ht="18" customHeight="1">
      <c r="A15" s="30"/>
      <c r="B15" s="44">
        <v>781</v>
      </c>
      <c r="C15" s="46" t="s">
        <v>399</v>
      </c>
      <c r="D15" s="45">
        <v>1</v>
      </c>
      <c r="E15" s="46" t="s">
        <v>249</v>
      </c>
      <c r="F15" s="45"/>
      <c r="G15" s="47">
        <v>8</v>
      </c>
      <c r="H15" s="103" t="s">
        <v>524</v>
      </c>
      <c r="I15" s="48">
        <v>458</v>
      </c>
      <c r="J15" s="46"/>
      <c r="K15" s="47">
        <v>15</v>
      </c>
      <c r="L15" s="48" t="s">
        <v>575</v>
      </c>
      <c r="M15" s="48">
        <v>336</v>
      </c>
      <c r="N15" s="45"/>
      <c r="O15" s="47">
        <v>25</v>
      </c>
      <c r="P15" s="48" t="s">
        <v>698</v>
      </c>
      <c r="Q15" s="48">
        <v>250</v>
      </c>
      <c r="R15" s="46">
        <f t="shared" si="0"/>
        <v>1044</v>
      </c>
      <c r="S15" s="46">
        <f t="shared" si="1"/>
        <v>10</v>
      </c>
      <c r="T15" s="50"/>
    </row>
    <row r="16" spans="1:20" ht="18" customHeight="1">
      <c r="A16" s="30"/>
      <c r="B16" s="44">
        <v>555</v>
      </c>
      <c r="C16" s="46" t="s">
        <v>404</v>
      </c>
      <c r="D16" s="45">
        <v>1</v>
      </c>
      <c r="E16" s="46" t="s">
        <v>264</v>
      </c>
      <c r="F16" s="45"/>
      <c r="G16" s="47">
        <v>14</v>
      </c>
      <c r="H16" s="103" t="s">
        <v>529</v>
      </c>
      <c r="I16" s="48">
        <v>341</v>
      </c>
      <c r="J16" s="45"/>
      <c r="K16" s="47">
        <v>21</v>
      </c>
      <c r="L16" s="48" t="s">
        <v>580</v>
      </c>
      <c r="M16" s="48">
        <v>188</v>
      </c>
      <c r="N16" s="45"/>
      <c r="O16" s="47">
        <v>10</v>
      </c>
      <c r="P16" s="48" t="s">
        <v>684</v>
      </c>
      <c r="Q16" s="48">
        <v>507</v>
      </c>
      <c r="R16" s="46">
        <f t="shared" si="0"/>
        <v>1036</v>
      </c>
      <c r="S16" s="46">
        <f t="shared" si="1"/>
        <v>11</v>
      </c>
      <c r="T16" s="50"/>
    </row>
    <row r="17" spans="1:20" ht="18" customHeight="1">
      <c r="A17" s="30"/>
      <c r="B17" s="44">
        <v>690</v>
      </c>
      <c r="C17" s="46" t="s">
        <v>408</v>
      </c>
      <c r="D17" s="45">
        <v>1</v>
      </c>
      <c r="E17" s="46" t="s">
        <v>246</v>
      </c>
      <c r="F17" s="45"/>
      <c r="G17" s="47">
        <v>23</v>
      </c>
      <c r="H17" s="103" t="s">
        <v>538</v>
      </c>
      <c r="I17" s="48">
        <v>409</v>
      </c>
      <c r="J17" s="45"/>
      <c r="K17" s="47">
        <v>9</v>
      </c>
      <c r="L17" s="48" t="s">
        <v>570</v>
      </c>
      <c r="M17" s="48">
        <v>385</v>
      </c>
      <c r="N17" s="45"/>
      <c r="O17" s="47">
        <v>19</v>
      </c>
      <c r="P17" s="48" t="s">
        <v>692</v>
      </c>
      <c r="Q17" s="48">
        <v>223</v>
      </c>
      <c r="R17" s="46">
        <f t="shared" si="0"/>
        <v>1017</v>
      </c>
      <c r="S17" s="46">
        <f t="shared" si="1"/>
        <v>12</v>
      </c>
      <c r="T17" s="50"/>
    </row>
    <row r="18" spans="1:20" ht="18" customHeight="1">
      <c r="A18" s="30"/>
      <c r="B18" s="44">
        <v>131</v>
      </c>
      <c r="C18" s="46" t="s">
        <v>397</v>
      </c>
      <c r="D18" s="45">
        <v>2</v>
      </c>
      <c r="E18" s="46" t="s">
        <v>323</v>
      </c>
      <c r="F18" s="45"/>
      <c r="G18" s="47">
        <v>6</v>
      </c>
      <c r="H18" s="103" t="s">
        <v>522</v>
      </c>
      <c r="I18" s="48">
        <v>331</v>
      </c>
      <c r="J18" s="46"/>
      <c r="K18" s="47">
        <v>13</v>
      </c>
      <c r="L18" s="48" t="s">
        <v>573</v>
      </c>
      <c r="M18" s="48">
        <v>283</v>
      </c>
      <c r="N18" s="45"/>
      <c r="O18" s="47">
        <v>23</v>
      </c>
      <c r="P18" s="48" t="s">
        <v>696</v>
      </c>
      <c r="Q18" s="48">
        <v>393</v>
      </c>
      <c r="R18" s="46">
        <f t="shared" si="0"/>
        <v>1007</v>
      </c>
      <c r="S18" s="46">
        <f t="shared" si="1"/>
        <v>13</v>
      </c>
      <c r="T18" s="50"/>
    </row>
    <row r="19" spans="1:20" ht="18" customHeight="1">
      <c r="A19" s="30"/>
      <c r="B19" s="44">
        <v>688</v>
      </c>
      <c r="C19" s="46" t="s">
        <v>407</v>
      </c>
      <c r="D19" s="45">
        <v>1</v>
      </c>
      <c r="E19" s="46" t="s">
        <v>246</v>
      </c>
      <c r="F19" s="45"/>
      <c r="G19" s="47">
        <v>20</v>
      </c>
      <c r="H19" s="103" t="s">
        <v>535</v>
      </c>
      <c r="I19" s="48">
        <v>378</v>
      </c>
      <c r="J19" s="45"/>
      <c r="K19" s="47">
        <v>6</v>
      </c>
      <c r="L19" s="48" t="s">
        <v>568</v>
      </c>
      <c r="M19" s="48">
        <v>277</v>
      </c>
      <c r="N19" s="45"/>
      <c r="O19" s="47">
        <v>16</v>
      </c>
      <c r="P19" s="48" t="s">
        <v>689</v>
      </c>
      <c r="Q19" s="48">
        <v>333</v>
      </c>
      <c r="R19" s="46">
        <f t="shared" si="0"/>
        <v>988</v>
      </c>
      <c r="S19" s="46">
        <f t="shared" si="1"/>
        <v>14</v>
      </c>
      <c r="T19" s="50"/>
    </row>
    <row r="20" spans="1:20" ht="18" customHeight="1">
      <c r="A20" s="30"/>
      <c r="B20" s="44">
        <v>773</v>
      </c>
      <c r="C20" s="46" t="s">
        <v>402</v>
      </c>
      <c r="D20" s="45">
        <v>2</v>
      </c>
      <c r="E20" s="46" t="s">
        <v>249</v>
      </c>
      <c r="F20" s="45"/>
      <c r="G20" s="47">
        <v>12</v>
      </c>
      <c r="H20" s="103" t="s">
        <v>527</v>
      </c>
      <c r="I20" s="48">
        <v>412</v>
      </c>
      <c r="J20" s="45"/>
      <c r="K20" s="47">
        <v>19</v>
      </c>
      <c r="L20" s="48" t="s">
        <v>578</v>
      </c>
      <c r="M20" s="48">
        <v>301</v>
      </c>
      <c r="N20" s="45"/>
      <c r="O20" s="47">
        <v>8</v>
      </c>
      <c r="P20" s="48" t="s">
        <v>682</v>
      </c>
      <c r="Q20" s="48">
        <v>175</v>
      </c>
      <c r="R20" s="46">
        <f t="shared" si="0"/>
        <v>888</v>
      </c>
      <c r="S20" s="46">
        <f t="shared" si="1"/>
        <v>15</v>
      </c>
      <c r="T20" s="50"/>
    </row>
    <row r="21" spans="1:20" ht="18" customHeight="1">
      <c r="A21" s="30"/>
      <c r="B21" s="44">
        <v>669</v>
      </c>
      <c r="C21" s="46" t="s">
        <v>398</v>
      </c>
      <c r="D21" s="45">
        <v>1</v>
      </c>
      <c r="E21" s="46" t="s">
        <v>85</v>
      </c>
      <c r="F21" s="45"/>
      <c r="G21" s="47">
        <v>7</v>
      </c>
      <c r="H21" s="103" t="s">
        <v>523</v>
      </c>
      <c r="I21" s="48">
        <v>320</v>
      </c>
      <c r="J21" s="45"/>
      <c r="K21" s="47">
        <v>14</v>
      </c>
      <c r="L21" s="48" t="s">
        <v>574</v>
      </c>
      <c r="M21" s="48">
        <v>239</v>
      </c>
      <c r="N21" s="45"/>
      <c r="O21" s="47">
        <v>24</v>
      </c>
      <c r="P21" s="48" t="s">
        <v>697</v>
      </c>
      <c r="Q21" s="48">
        <v>294</v>
      </c>
      <c r="R21" s="46">
        <f t="shared" si="0"/>
        <v>853</v>
      </c>
      <c r="S21" s="46">
        <f t="shared" si="1"/>
        <v>16</v>
      </c>
      <c r="T21" s="50"/>
    </row>
    <row r="22" spans="1:20" ht="18" customHeight="1">
      <c r="A22" s="30"/>
      <c r="B22" s="44">
        <v>547</v>
      </c>
      <c r="C22" s="46" t="s">
        <v>409</v>
      </c>
      <c r="D22" s="45">
        <v>1</v>
      </c>
      <c r="E22" s="46" t="s">
        <v>264</v>
      </c>
      <c r="F22" s="45"/>
      <c r="G22" s="47">
        <v>26</v>
      </c>
      <c r="H22" s="103" t="s">
        <v>541</v>
      </c>
      <c r="I22" s="48">
        <v>308</v>
      </c>
      <c r="J22" s="45"/>
      <c r="K22" s="47">
        <v>12</v>
      </c>
      <c r="L22" s="48" t="s">
        <v>565</v>
      </c>
      <c r="M22" s="48">
        <v>151</v>
      </c>
      <c r="N22" s="45"/>
      <c r="O22" s="47">
        <v>22</v>
      </c>
      <c r="P22" s="48" t="s">
        <v>695</v>
      </c>
      <c r="Q22" s="48">
        <v>340</v>
      </c>
      <c r="R22" s="46">
        <f t="shared" si="0"/>
        <v>799</v>
      </c>
      <c r="S22" s="46">
        <f t="shared" si="1"/>
        <v>17</v>
      </c>
      <c r="T22" s="50"/>
    </row>
    <row r="23" spans="1:20" ht="18" customHeight="1">
      <c r="A23" s="30"/>
      <c r="B23" s="44">
        <v>667</v>
      </c>
      <c r="C23" s="46" t="s">
        <v>406</v>
      </c>
      <c r="D23" s="45">
        <v>1</v>
      </c>
      <c r="E23" s="46" t="s">
        <v>85</v>
      </c>
      <c r="F23" s="45"/>
      <c r="G23" s="47">
        <v>19</v>
      </c>
      <c r="H23" s="103" t="s">
        <v>534</v>
      </c>
      <c r="I23" s="48">
        <v>350</v>
      </c>
      <c r="J23" s="45"/>
      <c r="K23" s="47">
        <v>26</v>
      </c>
      <c r="L23" s="48" t="s">
        <v>585</v>
      </c>
      <c r="M23" s="48">
        <v>207</v>
      </c>
      <c r="N23" s="45"/>
      <c r="O23" s="47">
        <v>15</v>
      </c>
      <c r="P23" s="48" t="s">
        <v>688</v>
      </c>
      <c r="Q23" s="48">
        <v>216</v>
      </c>
      <c r="R23" s="46">
        <f t="shared" si="0"/>
        <v>773</v>
      </c>
      <c r="S23" s="46">
        <f t="shared" si="1"/>
        <v>18</v>
      </c>
      <c r="T23" s="50"/>
    </row>
    <row r="24" spans="1:20" ht="18" customHeight="1">
      <c r="A24" s="30"/>
      <c r="B24" s="44">
        <v>683</v>
      </c>
      <c r="C24" s="46" t="s">
        <v>403</v>
      </c>
      <c r="D24" s="45">
        <v>1</v>
      </c>
      <c r="E24" s="46" t="s">
        <v>246</v>
      </c>
      <c r="F24" s="45"/>
      <c r="G24" s="47">
        <v>13</v>
      </c>
      <c r="H24" s="103" t="s">
        <v>528</v>
      </c>
      <c r="I24" s="48">
        <v>336</v>
      </c>
      <c r="J24" s="46"/>
      <c r="K24" s="47">
        <v>20</v>
      </c>
      <c r="L24" s="48" t="s">
        <v>579</v>
      </c>
      <c r="M24" s="48">
        <v>168</v>
      </c>
      <c r="N24" s="45"/>
      <c r="O24" s="47">
        <v>9</v>
      </c>
      <c r="P24" s="48" t="s">
        <v>683</v>
      </c>
      <c r="Q24" s="48">
        <v>198</v>
      </c>
      <c r="R24" s="46">
        <f t="shared" si="0"/>
        <v>702</v>
      </c>
      <c r="S24" s="46">
        <f t="shared" si="1"/>
        <v>19</v>
      </c>
      <c r="T24" s="50"/>
    </row>
    <row r="25" spans="1:20" ht="18" customHeight="1">
      <c r="A25" s="30"/>
      <c r="B25" s="44">
        <v>840</v>
      </c>
      <c r="C25" s="46" t="s">
        <v>405</v>
      </c>
      <c r="D25" s="45">
        <v>1</v>
      </c>
      <c r="E25" s="46" t="s">
        <v>63</v>
      </c>
      <c r="F25" s="45"/>
      <c r="G25" s="47">
        <v>16</v>
      </c>
      <c r="H25" s="103" t="s">
        <v>531</v>
      </c>
      <c r="I25" s="48">
        <v>321</v>
      </c>
      <c r="J25" s="45"/>
      <c r="K25" s="47">
        <v>23</v>
      </c>
      <c r="L25" s="48" t="s">
        <v>582</v>
      </c>
      <c r="M25" s="48">
        <v>201</v>
      </c>
      <c r="N25" s="45"/>
      <c r="O25" s="47">
        <v>12</v>
      </c>
      <c r="P25" s="48" t="s">
        <v>453</v>
      </c>
      <c r="Q25" s="48">
        <v>0</v>
      </c>
      <c r="R25" s="46">
        <f t="shared" si="0"/>
        <v>522</v>
      </c>
      <c r="S25" s="46">
        <f t="shared" si="1"/>
        <v>20</v>
      </c>
      <c r="T25" s="50"/>
    </row>
    <row r="26" spans="1:20" ht="18" customHeight="1">
      <c r="A26" s="30"/>
      <c r="B26" s="44">
        <v>658</v>
      </c>
      <c r="C26" s="46" t="s">
        <v>400</v>
      </c>
      <c r="D26" s="45">
        <v>1</v>
      </c>
      <c r="E26" s="46" t="s">
        <v>85</v>
      </c>
      <c r="F26" s="45"/>
      <c r="G26" s="47">
        <v>10</v>
      </c>
      <c r="H26" s="103"/>
      <c r="I26" s="48"/>
      <c r="J26" s="45"/>
      <c r="K26" s="47">
        <v>17</v>
      </c>
      <c r="L26" s="48"/>
      <c r="M26" s="48"/>
      <c r="N26" s="45"/>
      <c r="O26" s="47">
        <v>6</v>
      </c>
      <c r="P26" s="48"/>
      <c r="Q26" s="48"/>
      <c r="R26" s="46" t="s">
        <v>456</v>
      </c>
      <c r="S26" s="46"/>
      <c r="T26" s="50"/>
    </row>
    <row r="27" spans="1:20" ht="18" customHeight="1">
      <c r="A27" s="30"/>
      <c r="B27" s="44"/>
      <c r="C27" s="46"/>
      <c r="D27" s="45"/>
      <c r="E27" s="46"/>
      <c r="F27" s="45"/>
      <c r="G27" s="47"/>
      <c r="H27" s="48"/>
      <c r="I27" s="48"/>
      <c r="J27" s="46"/>
      <c r="K27" s="47"/>
      <c r="L27" s="48"/>
      <c r="M27" s="48"/>
      <c r="N27" s="46"/>
      <c r="O27" s="47"/>
      <c r="P27" s="48"/>
      <c r="Q27" s="48"/>
      <c r="R27" s="46"/>
      <c r="S27" s="46"/>
      <c r="T27" s="50"/>
    </row>
    <row r="28" spans="1:20" ht="12">
      <c r="A28" s="30"/>
      <c r="B28" s="33"/>
      <c r="C28" s="33"/>
      <c r="D28" s="32"/>
      <c r="E28" s="33"/>
      <c r="F28" s="32"/>
      <c r="G28" s="32"/>
      <c r="H28" s="33"/>
      <c r="I28" s="33"/>
      <c r="J28" s="33"/>
      <c r="K28" s="32"/>
      <c r="L28" s="33"/>
      <c r="M28" s="33"/>
      <c r="N28" s="33"/>
      <c r="O28" s="33"/>
      <c r="P28" s="33"/>
      <c r="Q28" s="33"/>
      <c r="R28" s="33"/>
      <c r="S28" s="33"/>
      <c r="T28" s="30"/>
    </row>
    <row r="29" spans="1:20" ht="12">
      <c r="A29" s="30"/>
      <c r="B29" s="30"/>
      <c r="C29" s="30"/>
      <c r="E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</sheetData>
  <sheetProtection/>
  <printOptions/>
  <pageMargins left="0.590157" right="0.590157" top="0.590157" bottom="0.393307" header="0.5" footer="0.314646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7"/>
  <sheetViews>
    <sheetView defaultGridColor="0" zoomScalePageLayoutView="0" colorId="22" workbookViewId="0" topLeftCell="A1">
      <selection activeCell="R6" sqref="R6"/>
    </sheetView>
  </sheetViews>
  <sheetFormatPr defaultColWidth="15.83203125" defaultRowHeight="15" customHeight="1"/>
  <cols>
    <col min="1" max="1" width="2.83203125" style="3" customWidth="1"/>
    <col min="2" max="2" width="6.66015625" style="3" customWidth="1"/>
    <col min="3" max="3" width="18.66015625" style="3" customWidth="1"/>
    <col min="4" max="4" width="5.16015625" style="26" customWidth="1"/>
    <col min="5" max="5" width="23.66015625" style="3" customWidth="1"/>
    <col min="6" max="6" width="3.83203125" style="26" customWidth="1"/>
    <col min="7" max="7" width="4.83203125" style="26" customWidth="1"/>
    <col min="8" max="8" width="9.33203125" style="27" customWidth="1"/>
    <col min="9" max="9" width="5.83203125" style="3" customWidth="1"/>
    <col min="10" max="10" width="3.83203125" style="3" customWidth="1"/>
    <col min="11" max="11" width="4.83203125" style="3" customWidth="1"/>
    <col min="12" max="12" width="9.33203125" style="27" customWidth="1"/>
    <col min="13" max="13" width="5.83203125" style="3" customWidth="1"/>
    <col min="14" max="14" width="3.83203125" style="3" customWidth="1"/>
    <col min="15" max="15" width="4.83203125" style="3" customWidth="1"/>
    <col min="16" max="16" width="8.83203125" style="3" customWidth="1"/>
    <col min="17" max="17" width="5.83203125" style="3" customWidth="1"/>
    <col min="18" max="18" width="7.83203125" style="3" customWidth="1"/>
    <col min="19" max="19" width="5.83203125" style="3" customWidth="1"/>
    <col min="20" max="20" width="4" style="3" customWidth="1"/>
    <col min="21" max="16384" width="15.83203125" style="3" customWidth="1"/>
  </cols>
  <sheetData>
    <row r="1" spans="1:20" ht="21" customHeight="1">
      <c r="A1" s="30"/>
      <c r="B1" s="31" t="s">
        <v>160</v>
      </c>
      <c r="C1" s="33"/>
      <c r="D1" s="32"/>
      <c r="E1" s="33"/>
      <c r="F1" s="32"/>
      <c r="G1" s="32"/>
      <c r="H1" s="33"/>
      <c r="I1" s="5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2">
      <c r="A2" s="30"/>
      <c r="B2" s="33"/>
      <c r="C2" s="33"/>
      <c r="D2" s="32"/>
      <c r="E2" s="33"/>
      <c r="F2" s="32"/>
      <c r="G2" s="32"/>
      <c r="H2" s="33"/>
      <c r="I2" s="30"/>
      <c r="J2" s="30"/>
      <c r="K2" s="30"/>
      <c r="L2" s="30"/>
      <c r="M2" s="30"/>
      <c r="N2" s="30"/>
      <c r="O2" s="30"/>
      <c r="P2" s="30"/>
      <c r="Q2" s="30"/>
      <c r="R2" s="30"/>
      <c r="S2" s="36" t="s">
        <v>161</v>
      </c>
      <c r="T2" s="30"/>
    </row>
    <row r="3" spans="1:20" ht="12">
      <c r="A3" s="30"/>
      <c r="B3" s="37"/>
      <c r="C3" s="38"/>
      <c r="D3" s="38"/>
      <c r="E3" s="38"/>
      <c r="F3" s="39"/>
      <c r="G3" s="33"/>
      <c r="H3" s="32" t="s">
        <v>162</v>
      </c>
      <c r="I3" s="32"/>
      <c r="J3" s="38"/>
      <c r="K3" s="32"/>
      <c r="L3" s="32" t="s">
        <v>163</v>
      </c>
      <c r="M3" s="32"/>
      <c r="N3" s="38"/>
      <c r="O3" s="32"/>
      <c r="P3" s="32" t="s">
        <v>152</v>
      </c>
      <c r="Q3" s="32"/>
      <c r="R3" s="38"/>
      <c r="S3" s="38"/>
      <c r="T3" s="41"/>
    </row>
    <row r="4" spans="1:20" ht="10.5" customHeight="1">
      <c r="A4" s="30"/>
      <c r="B4" s="41" t="s">
        <v>35</v>
      </c>
      <c r="C4" s="42" t="s">
        <v>36</v>
      </c>
      <c r="D4" s="42" t="s">
        <v>37</v>
      </c>
      <c r="E4" s="42" t="s">
        <v>38</v>
      </c>
      <c r="F4" s="42"/>
      <c r="H4" s="26"/>
      <c r="I4" s="26"/>
      <c r="J4" s="42"/>
      <c r="K4" s="26"/>
      <c r="L4" s="26"/>
      <c r="M4" s="26"/>
      <c r="N4" s="42"/>
      <c r="O4" s="26"/>
      <c r="P4" s="26"/>
      <c r="Q4" s="26"/>
      <c r="R4" s="42" t="s">
        <v>39</v>
      </c>
      <c r="S4" s="42"/>
      <c r="T4" s="41"/>
    </row>
    <row r="5" spans="1:20" ht="10.5" customHeight="1">
      <c r="A5" s="30"/>
      <c r="B5" s="41"/>
      <c r="C5" s="42"/>
      <c r="D5" s="42"/>
      <c r="E5" s="42"/>
      <c r="F5" s="42" t="s">
        <v>40</v>
      </c>
      <c r="G5" s="26" t="s">
        <v>131</v>
      </c>
      <c r="H5" s="26" t="s">
        <v>42</v>
      </c>
      <c r="I5" s="26" t="s">
        <v>44</v>
      </c>
      <c r="J5" s="42" t="s">
        <v>40</v>
      </c>
      <c r="K5" s="26" t="s">
        <v>131</v>
      </c>
      <c r="L5" s="26" t="s">
        <v>42</v>
      </c>
      <c r="M5" s="26" t="s">
        <v>44</v>
      </c>
      <c r="N5" s="42" t="s">
        <v>40</v>
      </c>
      <c r="O5" s="26" t="s">
        <v>131</v>
      </c>
      <c r="P5" s="26" t="s">
        <v>42</v>
      </c>
      <c r="Q5" s="26" t="s">
        <v>44</v>
      </c>
      <c r="R5" s="42" t="s">
        <v>44</v>
      </c>
      <c r="S5" s="42" t="s">
        <v>45</v>
      </c>
      <c r="T5" s="41"/>
    </row>
    <row r="6" spans="1:20" ht="18.75" customHeight="1">
      <c r="A6" s="30">
        <v>1</v>
      </c>
      <c r="B6" s="44">
        <v>191</v>
      </c>
      <c r="C6" s="46" t="s">
        <v>413</v>
      </c>
      <c r="D6" s="45">
        <v>2</v>
      </c>
      <c r="E6" s="46" t="s">
        <v>380</v>
      </c>
      <c r="F6" s="45"/>
      <c r="G6" s="47">
        <v>31</v>
      </c>
      <c r="H6" s="103" t="s">
        <v>546</v>
      </c>
      <c r="I6" s="48">
        <v>506</v>
      </c>
      <c r="J6" s="45"/>
      <c r="K6" s="47">
        <v>29</v>
      </c>
      <c r="L6" s="48" t="s">
        <v>589</v>
      </c>
      <c r="M6" s="48">
        <v>556</v>
      </c>
      <c r="N6" s="45"/>
      <c r="O6" s="47">
        <v>32</v>
      </c>
      <c r="P6" s="48" t="s">
        <v>680</v>
      </c>
      <c r="Q6" s="48">
        <v>760</v>
      </c>
      <c r="R6" s="46">
        <f>IF(H6="","",I6+M6+Q6)</f>
        <v>1822</v>
      </c>
      <c r="S6" s="46">
        <f>IF(R6="","",RANK(R6,$R$6:$R$13))</f>
        <v>1</v>
      </c>
      <c r="T6" s="50"/>
    </row>
    <row r="7" spans="1:20" ht="18.75" customHeight="1">
      <c r="A7" s="30">
        <v>2</v>
      </c>
      <c r="B7" s="44">
        <v>511</v>
      </c>
      <c r="C7" s="46" t="s">
        <v>410</v>
      </c>
      <c r="D7" s="45">
        <v>1</v>
      </c>
      <c r="E7" s="46" t="s">
        <v>380</v>
      </c>
      <c r="F7" s="45"/>
      <c r="G7" s="47">
        <v>28</v>
      </c>
      <c r="H7" s="103" t="s">
        <v>543</v>
      </c>
      <c r="I7" s="48">
        <v>540</v>
      </c>
      <c r="J7" s="45"/>
      <c r="K7" s="47">
        <v>32</v>
      </c>
      <c r="L7" s="48" t="s">
        <v>592</v>
      </c>
      <c r="M7" s="48">
        <v>368</v>
      </c>
      <c r="N7" s="45"/>
      <c r="O7" s="47">
        <v>29</v>
      </c>
      <c r="P7" s="48" t="s">
        <v>677</v>
      </c>
      <c r="Q7" s="48">
        <v>384</v>
      </c>
      <c r="R7" s="46">
        <f>IF(H7="","",I7+M7+Q7)</f>
        <v>1292</v>
      </c>
      <c r="S7" s="46">
        <f>IF(R7="","",RANK(R7,$R$6:$R$13))</f>
        <v>2</v>
      </c>
      <c r="T7" s="50"/>
    </row>
    <row r="8" spans="1:20" ht="18.75" customHeight="1">
      <c r="A8" s="30">
        <v>3</v>
      </c>
      <c r="B8" s="44">
        <v>2083</v>
      </c>
      <c r="C8" s="46" t="s">
        <v>412</v>
      </c>
      <c r="D8" s="45">
        <v>1</v>
      </c>
      <c r="E8" s="46" t="s">
        <v>62</v>
      </c>
      <c r="F8" s="45"/>
      <c r="G8" s="47">
        <v>30</v>
      </c>
      <c r="H8" s="103" t="s">
        <v>545</v>
      </c>
      <c r="I8" s="48">
        <v>459</v>
      </c>
      <c r="J8" s="45"/>
      <c r="K8" s="47">
        <v>28</v>
      </c>
      <c r="L8" s="48" t="s">
        <v>588</v>
      </c>
      <c r="M8" s="48">
        <v>309</v>
      </c>
      <c r="N8" s="45"/>
      <c r="O8" s="47">
        <v>31</v>
      </c>
      <c r="P8" s="48" t="s">
        <v>679</v>
      </c>
      <c r="Q8" s="48">
        <v>474</v>
      </c>
      <c r="R8" s="46">
        <f>IF(H8="","",I8+M8+Q8)</f>
        <v>1242</v>
      </c>
      <c r="S8" s="46">
        <f>IF(R8="","",RANK(R8,$R$6:$R$13))</f>
        <v>3</v>
      </c>
      <c r="T8" s="50"/>
    </row>
    <row r="9" spans="1:20" ht="18.75" customHeight="1">
      <c r="A9" s="30">
        <v>4</v>
      </c>
      <c r="B9" s="44">
        <v>2128</v>
      </c>
      <c r="C9" s="46" t="s">
        <v>411</v>
      </c>
      <c r="D9" s="45">
        <v>1</v>
      </c>
      <c r="E9" s="46" t="s">
        <v>62</v>
      </c>
      <c r="F9" s="45"/>
      <c r="G9" s="47">
        <v>29</v>
      </c>
      <c r="H9" s="103" t="s">
        <v>544</v>
      </c>
      <c r="I9" s="48">
        <v>455</v>
      </c>
      <c r="J9" s="45"/>
      <c r="K9" s="47">
        <v>27</v>
      </c>
      <c r="L9" s="48" t="s">
        <v>587</v>
      </c>
      <c r="M9" s="48">
        <v>276</v>
      </c>
      <c r="N9" s="45"/>
      <c r="O9" s="47">
        <v>30</v>
      </c>
      <c r="P9" s="48" t="s">
        <v>678</v>
      </c>
      <c r="Q9" s="48">
        <v>368</v>
      </c>
      <c r="R9" s="46">
        <f>IF(H9="","",I9+M9+Q9)</f>
        <v>1099</v>
      </c>
      <c r="S9" s="46">
        <f>IF(R9="","",RANK(R9,$R$6:$R$13))</f>
        <v>4</v>
      </c>
      <c r="T9" s="50"/>
    </row>
    <row r="10" spans="1:20" ht="18.75" customHeight="1">
      <c r="A10" s="30">
        <v>5</v>
      </c>
      <c r="B10" s="44">
        <v>161</v>
      </c>
      <c r="C10" s="46" t="s">
        <v>155</v>
      </c>
      <c r="D10" s="45">
        <v>4</v>
      </c>
      <c r="E10" s="46" t="s">
        <v>344</v>
      </c>
      <c r="F10" s="45"/>
      <c r="G10" s="47">
        <v>27</v>
      </c>
      <c r="H10" s="103" t="s">
        <v>542</v>
      </c>
      <c r="I10" s="48">
        <v>372</v>
      </c>
      <c r="J10" s="45"/>
      <c r="K10" s="47">
        <v>31</v>
      </c>
      <c r="L10" s="48" t="s">
        <v>591</v>
      </c>
      <c r="M10" s="48">
        <v>333</v>
      </c>
      <c r="N10" s="45"/>
      <c r="O10" s="47">
        <v>28</v>
      </c>
      <c r="P10" s="48" t="s">
        <v>676</v>
      </c>
      <c r="Q10" s="48">
        <v>371</v>
      </c>
      <c r="R10" s="46">
        <f>IF(H10="","",I10+M10+Q10)</f>
        <v>1076</v>
      </c>
      <c r="S10" s="46">
        <f>IF(R10="","",RANK(R10,$R$6:$R$13))</f>
        <v>5</v>
      </c>
      <c r="T10" s="50"/>
    </row>
    <row r="11" spans="1:20" ht="18.75" customHeight="1">
      <c r="A11" s="30">
        <v>6</v>
      </c>
      <c r="B11" s="44">
        <v>108</v>
      </c>
      <c r="C11" s="46" t="s">
        <v>414</v>
      </c>
      <c r="D11" s="45" t="s">
        <v>415</v>
      </c>
      <c r="E11" s="46" t="s">
        <v>80</v>
      </c>
      <c r="F11" s="45"/>
      <c r="G11" s="47">
        <v>32</v>
      </c>
      <c r="H11" s="103" t="s">
        <v>547</v>
      </c>
      <c r="I11" s="48">
        <v>510</v>
      </c>
      <c r="J11" s="45"/>
      <c r="K11" s="47">
        <v>30</v>
      </c>
      <c r="L11" s="48" t="s">
        <v>590</v>
      </c>
      <c r="M11" s="48">
        <v>332</v>
      </c>
      <c r="N11" s="45"/>
      <c r="O11" s="47">
        <v>27</v>
      </c>
      <c r="P11" s="48"/>
      <c r="Q11" s="48"/>
      <c r="R11" s="46" t="s">
        <v>548</v>
      </c>
      <c r="S11" s="46"/>
      <c r="T11" s="50"/>
    </row>
    <row r="12" spans="1:20" ht="18.75" customHeight="1">
      <c r="A12" s="30">
        <v>7</v>
      </c>
      <c r="B12" s="44"/>
      <c r="C12" s="46"/>
      <c r="D12" s="45"/>
      <c r="E12" s="46"/>
      <c r="F12" s="45"/>
      <c r="G12" s="47"/>
      <c r="H12" s="103"/>
      <c r="I12" s="48"/>
      <c r="J12" s="45"/>
      <c r="K12" s="47"/>
      <c r="L12" s="48"/>
      <c r="M12" s="48"/>
      <c r="N12" s="45"/>
      <c r="O12" s="47"/>
      <c r="P12" s="48"/>
      <c r="Q12" s="48"/>
      <c r="R12" s="46">
        <f>IF(H12="","",I12+M12+Q12)</f>
      </c>
      <c r="S12" s="46">
        <f>IF(R12="","",RANK(R12,$R$6:$R$13))</f>
      </c>
      <c r="T12" s="50"/>
    </row>
    <row r="13" spans="1:20" ht="18.75" customHeight="1">
      <c r="A13" s="30">
        <v>8</v>
      </c>
      <c r="B13" s="44"/>
      <c r="C13" s="46"/>
      <c r="D13" s="45"/>
      <c r="E13" s="46"/>
      <c r="F13" s="45"/>
      <c r="G13" s="47"/>
      <c r="H13" s="103"/>
      <c r="I13" s="48"/>
      <c r="J13" s="45"/>
      <c r="K13" s="47"/>
      <c r="L13" s="48"/>
      <c r="M13" s="48"/>
      <c r="N13" s="45"/>
      <c r="O13" s="47"/>
      <c r="P13" s="48"/>
      <c r="Q13" s="48"/>
      <c r="R13" s="46">
        <f>IF(H13="","",I13+M13+Q13)</f>
      </c>
      <c r="S13" s="46">
        <f>IF(R13="","",RANK(R13,$R$6:$R$13))</f>
      </c>
      <c r="T13" s="50"/>
    </row>
    <row r="14" spans="1:20" ht="18.75" customHeight="1" thickBot="1">
      <c r="A14" s="30"/>
      <c r="B14" s="44"/>
      <c r="C14" s="46"/>
      <c r="D14" s="45"/>
      <c r="E14" s="46"/>
      <c r="F14" s="45"/>
      <c r="G14" s="47"/>
      <c r="H14" s="48"/>
      <c r="I14" s="48"/>
      <c r="J14" s="45"/>
      <c r="K14" s="47"/>
      <c r="L14" s="48"/>
      <c r="M14" s="48"/>
      <c r="N14" s="45"/>
      <c r="O14" s="47"/>
      <c r="P14" s="48"/>
      <c r="Q14" s="48"/>
      <c r="R14" s="46"/>
      <c r="S14" s="46"/>
      <c r="T14" s="50"/>
    </row>
    <row r="15" spans="1:20" ht="12">
      <c r="A15" s="30"/>
      <c r="B15" s="33"/>
      <c r="C15" s="33"/>
      <c r="D15" s="32"/>
      <c r="E15" s="33"/>
      <c r="F15" s="32"/>
      <c r="G15" s="32"/>
      <c r="H15" s="33"/>
      <c r="I15" s="33"/>
      <c r="J15" s="33"/>
      <c r="K15" s="32"/>
      <c r="L15" s="33"/>
      <c r="M15" s="33"/>
      <c r="N15" s="32"/>
      <c r="O15" s="32"/>
      <c r="P15" s="33"/>
      <c r="Q15" s="33"/>
      <c r="R15" s="33"/>
      <c r="S15" s="33"/>
      <c r="T15" s="30"/>
    </row>
    <row r="16" spans="1:20" ht="12">
      <c r="A16" s="30"/>
      <c r="B16" s="30"/>
      <c r="C16" s="30"/>
      <c r="E16" s="30"/>
      <c r="H16" s="30"/>
      <c r="I16" s="30"/>
      <c r="J16" s="30"/>
      <c r="K16" s="26"/>
      <c r="L16" s="30"/>
      <c r="M16" s="30"/>
      <c r="N16" s="30"/>
      <c r="O16" s="30"/>
      <c r="P16" s="30"/>
      <c r="Q16" s="30"/>
      <c r="R16" s="30"/>
      <c r="S16" s="30"/>
      <c r="T16" s="30"/>
    </row>
    <row r="17" spans="1:20" ht="1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26"/>
      <c r="L17" s="30"/>
      <c r="M17" s="30"/>
      <c r="N17" s="30"/>
      <c r="O17" s="30"/>
      <c r="P17" s="30"/>
      <c r="Q17" s="30"/>
      <c r="R17" s="30"/>
      <c r="S17" s="30"/>
      <c r="T17" s="30"/>
    </row>
  </sheetData>
  <sheetProtection/>
  <printOptions/>
  <pageMargins left="0.590157" right="0.590157" top="0.590157" bottom="0.393307" header="0.5" footer="0.31464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62"/>
  <sheetViews>
    <sheetView defaultGridColor="0" zoomScalePageLayoutView="0" colorId="22" workbookViewId="0" topLeftCell="A1">
      <selection activeCell="H3" sqref="H3"/>
    </sheetView>
  </sheetViews>
  <sheetFormatPr defaultColWidth="17.66015625" defaultRowHeight="10.5" customHeight="1"/>
  <cols>
    <col min="1" max="1" width="6.83203125" style="3" customWidth="1"/>
    <col min="2" max="3" width="3.83203125" style="3" customWidth="1"/>
    <col min="4" max="4" width="25.66015625" style="3" bestFit="1" customWidth="1"/>
    <col min="5" max="5" width="6.66015625" style="104" customWidth="1"/>
    <col min="6" max="6" width="6.66015625" style="3" customWidth="1"/>
    <col min="7" max="7" width="5.83203125" style="3" customWidth="1"/>
    <col min="8" max="8" width="12.33203125" style="105" customWidth="1"/>
    <col min="9" max="9" width="6.66015625" style="3" customWidth="1"/>
    <col min="10" max="10" width="19" style="3" customWidth="1"/>
    <col min="11" max="11" width="8.16015625" style="3" customWidth="1"/>
    <col min="12" max="12" width="19" style="3" customWidth="1"/>
    <col min="13" max="13" width="7.83203125" style="106" customWidth="1"/>
    <col min="14" max="14" width="19" style="3" customWidth="1"/>
    <col min="15" max="15" width="6.66015625" style="3" customWidth="1"/>
    <col min="16" max="16" width="19" style="3" customWidth="1"/>
    <col min="17" max="16384" width="17.66015625" style="3" customWidth="1"/>
  </cols>
  <sheetData>
    <row r="1" spans="1:16" ht="12.75" customHeight="1">
      <c r="A1" s="107"/>
      <c r="B1" s="107"/>
      <c r="C1" s="107"/>
      <c r="D1" s="107"/>
      <c r="E1" s="104" t="s">
        <v>40</v>
      </c>
      <c r="F1" s="107" t="s">
        <v>41</v>
      </c>
      <c r="G1" s="105" t="s">
        <v>45</v>
      </c>
      <c r="H1" s="105" t="s">
        <v>42</v>
      </c>
      <c r="I1" s="107">
        <v>1</v>
      </c>
      <c r="J1" s="107"/>
      <c r="K1" s="107">
        <v>2</v>
      </c>
      <c r="L1" s="107"/>
      <c r="M1" s="106">
        <v>3</v>
      </c>
      <c r="N1" s="107"/>
      <c r="O1" s="107">
        <v>4</v>
      </c>
      <c r="P1" s="107"/>
    </row>
    <row r="2" spans="1:16" ht="12.75" customHeight="1">
      <c r="A2" s="107">
        <v>1</v>
      </c>
      <c r="B2" s="107"/>
      <c r="C2" s="107"/>
      <c r="D2" s="105" t="str">
        <f>IF(I2="","",VLOOKUP(I2,$J$43:$M$169,4))</f>
        <v>石川･金 沢 高</v>
      </c>
      <c r="E2" s="104">
        <v>2</v>
      </c>
      <c r="F2" s="107">
        <v>5</v>
      </c>
      <c r="G2" s="107">
        <v>1</v>
      </c>
      <c r="H2" s="105" t="s">
        <v>710</v>
      </c>
      <c r="I2" s="107">
        <v>460</v>
      </c>
      <c r="J2" s="107" t="str">
        <f aca="true" t="shared" si="0" ref="J2:J14">IF(I2="","",VLOOKUP(I2,$J$43:$M$169,2))</f>
        <v>西　　　直志</v>
      </c>
      <c r="K2" s="107">
        <v>471</v>
      </c>
      <c r="L2" s="107" t="str">
        <f aca="true" t="shared" si="1" ref="L2:L14">IF(K2="","",VLOOKUP(K2,$J$43:$M$169,2))</f>
        <v>奥田　　周一</v>
      </c>
      <c r="M2" s="104">
        <v>459</v>
      </c>
      <c r="N2" s="107" t="str">
        <f aca="true" t="shared" si="2" ref="N2:N14">IF(M2="","",VLOOKUP(M2,$J$43:$M$169,2))</f>
        <v>宮﨑　進之介</v>
      </c>
      <c r="O2" s="107">
        <v>457</v>
      </c>
      <c r="P2" s="107" t="str">
        <f aca="true" t="shared" si="3" ref="P2:P14">IF(O2="","",VLOOKUP(O2,$J$43:$M$169,2))</f>
        <v>岡田　　　翔</v>
      </c>
    </row>
    <row r="3" spans="1:16" ht="12.75" customHeight="1">
      <c r="A3" s="107">
        <v>2</v>
      </c>
      <c r="B3" s="107"/>
      <c r="C3" s="107"/>
      <c r="D3" s="105" t="str">
        <f>IF(I3="","",VLOOKUP(I3,$J$43:$M$169,4))</f>
        <v>石川･星 稜 高</v>
      </c>
      <c r="E3" s="104">
        <v>2</v>
      </c>
      <c r="F3" s="107">
        <v>3</v>
      </c>
      <c r="G3" s="107">
        <v>2</v>
      </c>
      <c r="H3" s="105" t="s">
        <v>711</v>
      </c>
      <c r="I3" s="107">
        <v>271</v>
      </c>
      <c r="J3" s="107" t="str">
        <f t="shared" si="0"/>
        <v>畑谷　　大誠</v>
      </c>
      <c r="K3" s="107">
        <v>273</v>
      </c>
      <c r="L3" s="107" t="str">
        <f t="shared" si="1"/>
        <v>村田　　　光</v>
      </c>
      <c r="M3" s="104">
        <v>265</v>
      </c>
      <c r="N3" s="107" t="str">
        <f t="shared" si="2"/>
        <v>木下　　貢輔</v>
      </c>
      <c r="O3" s="107">
        <v>267</v>
      </c>
      <c r="P3" s="107" t="str">
        <f t="shared" si="3"/>
        <v>谷口　祥太郎</v>
      </c>
    </row>
    <row r="4" spans="1:16" ht="12.75" customHeight="1">
      <c r="A4" s="107">
        <v>3</v>
      </c>
      <c r="B4" s="107"/>
      <c r="C4" s="107"/>
      <c r="D4" s="105" t="str">
        <f>IF(I4="","",VLOOKUP(I4,$J$43:$M$169,4))</f>
        <v>石川･小 松 高</v>
      </c>
      <c r="E4" s="104">
        <v>2</v>
      </c>
      <c r="F4" s="107">
        <v>8</v>
      </c>
      <c r="G4" s="107">
        <v>3</v>
      </c>
      <c r="H4" s="105" t="s">
        <v>712</v>
      </c>
      <c r="I4" s="107">
        <v>705</v>
      </c>
      <c r="J4" s="107" t="str">
        <f t="shared" si="0"/>
        <v>福島　　　諒</v>
      </c>
      <c r="K4" s="107">
        <v>703</v>
      </c>
      <c r="L4" s="107" t="str">
        <f t="shared" si="1"/>
        <v>西野　　僚太</v>
      </c>
      <c r="M4" s="104">
        <v>714</v>
      </c>
      <c r="N4" s="107" t="str">
        <f t="shared" si="2"/>
        <v>中野　　栞太</v>
      </c>
      <c r="O4" s="107">
        <v>704</v>
      </c>
      <c r="P4" s="107" t="str">
        <f t="shared" si="3"/>
        <v>濱　　　直志</v>
      </c>
    </row>
    <row r="5" spans="1:16" ht="12.75" customHeight="1">
      <c r="A5" s="107">
        <v>4</v>
      </c>
      <c r="B5" s="107"/>
      <c r="C5" s="107"/>
      <c r="D5" s="105" t="str">
        <f>IF(I5="","",VLOOKUP(I5,$J$43:$M$169,4))</f>
        <v>石川･小松明峰高</v>
      </c>
      <c r="E5" s="104">
        <v>2</v>
      </c>
      <c r="F5" s="107">
        <v>2</v>
      </c>
      <c r="G5" s="107">
        <v>4</v>
      </c>
      <c r="H5" s="105" t="s">
        <v>713</v>
      </c>
      <c r="I5" s="107">
        <v>783</v>
      </c>
      <c r="J5" s="107" t="str">
        <f t="shared" si="0"/>
        <v>木下　　直樹</v>
      </c>
      <c r="K5" s="107">
        <v>792</v>
      </c>
      <c r="L5" s="107" t="str">
        <f t="shared" si="1"/>
        <v>中野　　秀星</v>
      </c>
      <c r="M5" s="104">
        <v>786</v>
      </c>
      <c r="N5" s="107" t="str">
        <f t="shared" si="2"/>
        <v>佐藤　　弘人</v>
      </c>
      <c r="O5" s="107">
        <v>795</v>
      </c>
      <c r="P5" s="107" t="str">
        <f t="shared" si="3"/>
        <v>古川　　雄隆</v>
      </c>
    </row>
    <row r="6" spans="1:16" ht="12.75" customHeight="1">
      <c r="A6" s="107">
        <v>5</v>
      </c>
      <c r="B6" s="107"/>
      <c r="C6" s="107"/>
      <c r="D6" s="105" t="str">
        <f>IF(I6="","",VLOOKUP(I6,$J$43:$M$169,4))&amp;"B"</f>
        <v>石川･小 松 高B</v>
      </c>
      <c r="E6" s="104">
        <v>1</v>
      </c>
      <c r="F6" s="107">
        <v>4</v>
      </c>
      <c r="G6" s="107">
        <v>1</v>
      </c>
      <c r="H6" s="105" t="s">
        <v>704</v>
      </c>
      <c r="I6" s="107">
        <v>706</v>
      </c>
      <c r="J6" s="107" t="str">
        <f t="shared" si="0"/>
        <v>藤枝　　陽太</v>
      </c>
      <c r="K6" s="107">
        <v>701</v>
      </c>
      <c r="L6" s="107" t="str">
        <f t="shared" si="1"/>
        <v>中出　祐士朗</v>
      </c>
      <c r="M6" s="104">
        <v>698</v>
      </c>
      <c r="N6" s="107" t="str">
        <f t="shared" si="2"/>
        <v>黒﨑　　悠太</v>
      </c>
      <c r="O6" s="107">
        <v>702</v>
      </c>
      <c r="P6" s="107" t="str">
        <f t="shared" si="3"/>
        <v>中野　　　謙</v>
      </c>
    </row>
    <row r="7" spans="1:16" ht="12.75" customHeight="1">
      <c r="A7" s="107">
        <v>6</v>
      </c>
      <c r="B7" s="107"/>
      <c r="C7" s="107"/>
      <c r="D7" s="105" t="str">
        <f>IF(I7="","",VLOOKUP(I7,$J$43:$M$169,4))&amp;"B"</f>
        <v>石川･小松明峰高B</v>
      </c>
      <c r="E7" s="104">
        <v>1</v>
      </c>
      <c r="F7" s="107">
        <v>6</v>
      </c>
      <c r="G7" s="107">
        <v>2</v>
      </c>
      <c r="H7" s="105" t="s">
        <v>705</v>
      </c>
      <c r="I7" s="107">
        <v>777</v>
      </c>
      <c r="J7" s="107" t="str">
        <f t="shared" si="0"/>
        <v>中山　　　元</v>
      </c>
      <c r="K7" s="107">
        <v>877</v>
      </c>
      <c r="L7" s="107" t="str">
        <f t="shared" si="1"/>
        <v>垣地　　利亮</v>
      </c>
      <c r="M7" s="104">
        <v>784</v>
      </c>
      <c r="N7" s="107" t="str">
        <f t="shared" si="2"/>
        <v>小坂　　謙太</v>
      </c>
      <c r="O7" s="107">
        <v>779</v>
      </c>
      <c r="P7" s="107" t="str">
        <f t="shared" si="3"/>
        <v>岡山　　快生</v>
      </c>
    </row>
    <row r="8" spans="1:16" ht="12.75" customHeight="1">
      <c r="A8" s="107">
        <v>7</v>
      </c>
      <c r="B8" s="107"/>
      <c r="C8" s="107"/>
      <c r="D8" s="105" t="str">
        <f>IF(I8="","",VLOOKUP(I8,$J$43:$M$169,4))</f>
        <v>石川･松 任 中</v>
      </c>
      <c r="E8" s="104">
        <v>1</v>
      </c>
      <c r="F8" s="107">
        <v>5</v>
      </c>
      <c r="G8" s="107">
        <v>3</v>
      </c>
      <c r="H8" s="105" t="s">
        <v>706</v>
      </c>
      <c r="I8" s="107">
        <v>44</v>
      </c>
      <c r="J8" s="107" t="str">
        <f t="shared" si="0"/>
        <v>池田　　昂太</v>
      </c>
      <c r="K8" s="107">
        <v>43</v>
      </c>
      <c r="L8" s="107" t="str">
        <f t="shared" si="1"/>
        <v>大家　　秀太</v>
      </c>
      <c r="M8" s="104">
        <v>45</v>
      </c>
      <c r="N8" s="107" t="str">
        <f t="shared" si="2"/>
        <v>北島　　永輝</v>
      </c>
      <c r="O8" s="107">
        <v>42</v>
      </c>
      <c r="P8" s="107" t="str">
        <f t="shared" si="3"/>
        <v>渡辺　　聖司</v>
      </c>
    </row>
    <row r="9" spans="1:16" ht="12.75" customHeight="1">
      <c r="A9" s="107">
        <v>8</v>
      </c>
      <c r="B9" s="107"/>
      <c r="C9" s="107"/>
      <c r="D9" s="105" t="str">
        <f>IF(I9="","",VLOOKUP(I9,$J$43:$M$169,4))&amp;"B"</f>
        <v>石川･鶴 来 高B</v>
      </c>
      <c r="E9" s="104">
        <v>1</v>
      </c>
      <c r="F9" s="107">
        <v>7</v>
      </c>
      <c r="G9" s="107">
        <v>4</v>
      </c>
      <c r="H9" s="105" t="s">
        <v>707</v>
      </c>
      <c r="I9" s="107">
        <v>654</v>
      </c>
      <c r="J9" s="107" t="str">
        <f t="shared" si="0"/>
        <v>亀　　　和義</v>
      </c>
      <c r="K9" s="107">
        <v>668</v>
      </c>
      <c r="L9" s="107" t="str">
        <f t="shared" si="1"/>
        <v>山下　　将都</v>
      </c>
      <c r="M9" s="104">
        <v>653</v>
      </c>
      <c r="N9" s="107" t="str">
        <f t="shared" si="2"/>
        <v>金下　　真也</v>
      </c>
      <c r="O9" s="107">
        <v>651</v>
      </c>
      <c r="P9" s="107" t="str">
        <f t="shared" si="3"/>
        <v>今村　利輝人</v>
      </c>
    </row>
    <row r="10" spans="1:16" ht="12.75" customHeight="1">
      <c r="A10" s="107"/>
      <c r="B10" s="107"/>
      <c r="C10" s="107"/>
      <c r="D10" s="105" t="str">
        <f>IF(I10="","",VLOOKUP(I10,$J$43:$M$169,4))&amp;"C"</f>
        <v>石川･小松明峰高C</v>
      </c>
      <c r="E10" s="104">
        <v>1</v>
      </c>
      <c r="F10" s="107">
        <v>2</v>
      </c>
      <c r="G10" s="107">
        <v>5</v>
      </c>
      <c r="H10" s="146" t="s">
        <v>708</v>
      </c>
      <c r="I10" s="107">
        <v>780</v>
      </c>
      <c r="J10" s="107" t="str">
        <f t="shared" si="0"/>
        <v>梶井　　皓詞</v>
      </c>
      <c r="K10" s="107">
        <v>793</v>
      </c>
      <c r="L10" s="107" t="str">
        <f t="shared" si="1"/>
        <v>西田　　　彬</v>
      </c>
      <c r="M10" s="104">
        <v>794</v>
      </c>
      <c r="N10" s="107" t="str">
        <f t="shared" si="2"/>
        <v>深澤　　翔太</v>
      </c>
      <c r="O10" s="107">
        <v>774</v>
      </c>
      <c r="P10" s="107" t="str">
        <f t="shared" si="3"/>
        <v>中山　　　元</v>
      </c>
    </row>
    <row r="11" spans="1:16" ht="12.75" customHeight="1">
      <c r="A11" s="107"/>
      <c r="B11" s="107"/>
      <c r="C11" s="107"/>
      <c r="D11" s="105" t="str">
        <f>IF(I11="","",VLOOKUP(I11,$J$43:$M$169,4))</f>
        <v>石川･寺 井 高</v>
      </c>
      <c r="E11" s="104">
        <v>2</v>
      </c>
      <c r="F11" s="107">
        <v>7</v>
      </c>
      <c r="G11" s="107">
        <v>5</v>
      </c>
      <c r="H11" s="105" t="s">
        <v>714</v>
      </c>
      <c r="I11" s="107">
        <v>689</v>
      </c>
      <c r="J11" s="107" t="str">
        <f t="shared" si="0"/>
        <v>村井　　亮太</v>
      </c>
      <c r="K11" s="107">
        <v>690</v>
      </c>
      <c r="L11" s="107" t="str">
        <f t="shared" si="1"/>
        <v>山崎　　大輝</v>
      </c>
      <c r="M11" s="104">
        <v>681</v>
      </c>
      <c r="N11" s="107" t="str">
        <f t="shared" si="2"/>
        <v>干場　　　翔</v>
      </c>
      <c r="O11" s="107">
        <v>684</v>
      </c>
      <c r="P11" s="107" t="str">
        <f t="shared" si="3"/>
        <v>奥村　栄太郎</v>
      </c>
    </row>
    <row r="12" spans="1:16" ht="12.75" customHeight="1">
      <c r="A12" s="107"/>
      <c r="B12" s="107"/>
      <c r="C12" s="107"/>
      <c r="D12" s="105" t="str">
        <f>IF(I12="","",VLOOKUP(I12,$J$43:$M$169,4))</f>
        <v>石川･鶴 来 高</v>
      </c>
      <c r="E12" s="104">
        <v>2</v>
      </c>
      <c r="F12" s="107">
        <v>6</v>
      </c>
      <c r="G12" s="107">
        <v>6</v>
      </c>
      <c r="H12" s="105" t="s">
        <v>715</v>
      </c>
      <c r="I12" s="107">
        <v>663</v>
      </c>
      <c r="J12" s="107" t="str">
        <f t="shared" si="0"/>
        <v>國見　　惇樹</v>
      </c>
      <c r="K12" s="107">
        <v>666</v>
      </c>
      <c r="L12" s="107" t="str">
        <f t="shared" si="1"/>
        <v>中村　　友哉</v>
      </c>
      <c r="M12" s="104">
        <v>652</v>
      </c>
      <c r="N12" s="107" t="str">
        <f t="shared" si="2"/>
        <v>太田　　宙夢</v>
      </c>
      <c r="O12" s="107">
        <v>655</v>
      </c>
      <c r="P12" s="107" t="str">
        <f t="shared" si="3"/>
        <v>槻　　　将太</v>
      </c>
    </row>
    <row r="13" spans="1:16" ht="12.75" customHeight="1">
      <c r="A13" s="107"/>
      <c r="B13" s="107"/>
      <c r="C13" s="107"/>
      <c r="D13" s="105" t="str">
        <f>IF(I13="","",VLOOKUP(I13,$J$43:$M$169,4))</f>
        <v>石川･丸 内 中</v>
      </c>
      <c r="E13" s="104">
        <v>1</v>
      </c>
      <c r="F13" s="107">
        <v>3</v>
      </c>
      <c r="G13" s="107">
        <v>6</v>
      </c>
      <c r="H13" s="105" t="s">
        <v>709</v>
      </c>
      <c r="I13" s="107">
        <v>201</v>
      </c>
      <c r="J13" s="107" t="str">
        <f t="shared" si="0"/>
        <v>吉田　　　柊</v>
      </c>
      <c r="K13" s="107">
        <v>208</v>
      </c>
      <c r="L13" s="107" t="str">
        <f t="shared" si="1"/>
        <v>西出　　有毅</v>
      </c>
      <c r="M13" s="104">
        <v>209</v>
      </c>
      <c r="N13" s="107" t="str">
        <f t="shared" si="2"/>
        <v>山峯　　敏博</v>
      </c>
      <c r="O13" s="107">
        <v>207</v>
      </c>
      <c r="P13" s="107" t="str">
        <f t="shared" si="3"/>
        <v>源田　　圭記</v>
      </c>
    </row>
    <row r="14" spans="1:16" ht="12.75">
      <c r="A14" s="107"/>
      <c r="B14" s="107"/>
      <c r="C14" s="107"/>
      <c r="D14" s="105">
        <f>IF(I14="","",VLOOKUP(I14,$J$43:$M$169,4))</f>
      </c>
      <c r="E14" s="104">
        <v>2</v>
      </c>
      <c r="F14" s="107">
        <v>4</v>
      </c>
      <c r="G14" s="107"/>
      <c r="I14" s="107"/>
      <c r="J14" s="107">
        <f t="shared" si="0"/>
      </c>
      <c r="K14" s="107"/>
      <c r="L14" s="107">
        <f t="shared" si="1"/>
      </c>
      <c r="M14" s="104"/>
      <c r="N14" s="107">
        <f t="shared" si="2"/>
      </c>
      <c r="O14" s="107"/>
      <c r="P14" s="107">
        <f t="shared" si="3"/>
      </c>
    </row>
    <row r="15" spans="1:16" ht="12.75">
      <c r="A15" s="107"/>
      <c r="B15" s="107"/>
      <c r="C15" s="107"/>
      <c r="D15" s="105"/>
      <c r="F15" s="107"/>
      <c r="G15" s="107"/>
      <c r="I15" s="107"/>
      <c r="J15" s="107"/>
      <c r="K15" s="107"/>
      <c r="L15" s="107"/>
      <c r="M15" s="104"/>
      <c r="N15" s="107"/>
      <c r="O15" s="107"/>
      <c r="P15" s="107"/>
    </row>
    <row r="16" spans="1:16" ht="12.75">
      <c r="A16" s="107"/>
      <c r="B16" s="107"/>
      <c r="C16" s="107"/>
      <c r="D16" s="105"/>
      <c r="F16" s="107"/>
      <c r="G16" s="107"/>
      <c r="I16" s="107"/>
      <c r="J16" s="107"/>
      <c r="K16" s="107"/>
      <c r="L16" s="107"/>
      <c r="M16" s="104"/>
      <c r="N16" s="107"/>
      <c r="O16" s="107"/>
      <c r="P16" s="107"/>
    </row>
    <row r="17" spans="1:16" ht="12.75">
      <c r="A17" s="107"/>
      <c r="B17" s="107"/>
      <c r="C17" s="107"/>
      <c r="D17" s="105"/>
      <c r="F17" s="107"/>
      <c r="G17" s="107"/>
      <c r="I17" s="107"/>
      <c r="J17" s="107"/>
      <c r="K17" s="107"/>
      <c r="L17" s="107"/>
      <c r="M17" s="104"/>
      <c r="N17" s="107"/>
      <c r="O17" s="107"/>
      <c r="P17" s="107"/>
    </row>
    <row r="18" spans="1:16" ht="12.75">
      <c r="A18" s="107"/>
      <c r="B18" s="107"/>
      <c r="C18" s="107"/>
      <c r="D18" s="105"/>
      <c r="F18" s="107"/>
      <c r="G18" s="107"/>
      <c r="I18" s="107"/>
      <c r="J18" s="107"/>
      <c r="K18" s="107"/>
      <c r="L18" s="107"/>
      <c r="M18" s="104"/>
      <c r="N18" s="107"/>
      <c r="O18" s="107"/>
      <c r="P18" s="107"/>
    </row>
    <row r="19" spans="1:16" ht="12.75" customHeight="1">
      <c r="A19" s="107"/>
      <c r="B19" s="107"/>
      <c r="C19" s="107"/>
      <c r="D19" s="105">
        <f>IF(I19="","",VLOOKUP(I19,$J$43:$M$158,4))</f>
      </c>
      <c r="E19" s="107"/>
      <c r="F19" s="107"/>
      <c r="G19" s="107"/>
      <c r="I19" s="107"/>
      <c r="J19" s="107">
        <f>IF(I19="","",VLOOKUP(I19,$J$43:$M$158,2))</f>
      </c>
      <c r="K19" s="107"/>
      <c r="L19" s="107">
        <f>IF(K19="","",VLOOKUP(K19,$J$43:$M$158,2))</f>
      </c>
      <c r="M19" s="107"/>
      <c r="N19" s="107">
        <f>IF(M19="","",VLOOKUP(M19,$J$43:$M$158,2))</f>
      </c>
      <c r="O19" s="107"/>
      <c r="P19" s="107">
        <f>IF(O19="","",VLOOKUP(O19,$J$43:$M$158,2))</f>
      </c>
    </row>
    <row r="20" spans="1:16" ht="12.75" customHeight="1">
      <c r="A20" s="107"/>
      <c r="B20" s="107"/>
      <c r="C20" s="107"/>
      <c r="D20" s="105">
        <f>IF(I20="","",VLOOKUP(I20,$J$43:$M$158,4))</f>
      </c>
      <c r="E20" s="107"/>
      <c r="F20" s="107"/>
      <c r="G20" s="107"/>
      <c r="I20" s="107"/>
      <c r="J20" s="107">
        <f>IF(I20="","",VLOOKUP(I20,$J$43:$M$158,2))</f>
      </c>
      <c r="K20" s="107"/>
      <c r="L20" s="107">
        <f>IF(K20="","",VLOOKUP(K20,$J$43:$M$158,2))</f>
      </c>
      <c r="M20" s="107"/>
      <c r="N20" s="107">
        <f>IF(M20="","",VLOOKUP(M20,$J$43:$M$158,2))</f>
      </c>
      <c r="O20" s="107"/>
      <c r="P20" s="107">
        <f>IF(O20="","",VLOOKUP(O20,$J$43:$M$158,2))</f>
      </c>
    </row>
    <row r="21" spans="1:16" ht="10.5" customHeight="1">
      <c r="A21" s="107"/>
      <c r="B21" s="107"/>
      <c r="C21" s="107"/>
      <c r="D21" s="107"/>
      <c r="E21" s="107"/>
      <c r="F21" s="107"/>
      <c r="G21" s="107"/>
      <c r="I21" s="107"/>
      <c r="J21" s="107"/>
      <c r="K21" s="107"/>
      <c r="L21" s="107"/>
      <c r="M21" s="107"/>
      <c r="N21" s="107"/>
      <c r="O21" s="107"/>
      <c r="P21" s="107"/>
    </row>
    <row r="22" spans="1:16" ht="10.5" customHeight="1">
      <c r="A22" s="107"/>
      <c r="B22" s="107"/>
      <c r="C22" s="107"/>
      <c r="D22" s="107"/>
      <c r="E22" s="107"/>
      <c r="F22" s="107"/>
      <c r="G22" s="107"/>
      <c r="I22" s="107"/>
      <c r="J22" s="107"/>
      <c r="K22" s="107"/>
      <c r="L22" s="107"/>
      <c r="M22" s="107"/>
      <c r="N22" s="107"/>
      <c r="O22" s="107"/>
      <c r="P22" s="107"/>
    </row>
    <row r="23" spans="1:16" ht="10.5" customHeight="1">
      <c r="A23" s="107"/>
      <c r="B23" s="107"/>
      <c r="C23" s="107"/>
      <c r="D23" s="107"/>
      <c r="E23" s="107"/>
      <c r="F23" s="107"/>
      <c r="G23" s="107"/>
      <c r="I23" s="107"/>
      <c r="J23" s="107"/>
      <c r="K23" s="107"/>
      <c r="L23" s="107"/>
      <c r="M23" s="107"/>
      <c r="N23" s="107"/>
      <c r="O23" s="107"/>
      <c r="P23" s="107"/>
    </row>
    <row r="24" spans="1:16" ht="10.5" customHeight="1">
      <c r="A24" s="107"/>
      <c r="B24" s="107"/>
      <c r="C24" s="107"/>
      <c r="D24" s="107"/>
      <c r="E24" s="107"/>
      <c r="F24" s="107"/>
      <c r="G24" s="107"/>
      <c r="I24" s="107"/>
      <c r="J24" s="107"/>
      <c r="K24" s="107"/>
      <c r="L24" s="107"/>
      <c r="M24" s="107"/>
      <c r="N24" s="107"/>
      <c r="O24" s="107"/>
      <c r="P24" s="107"/>
    </row>
    <row r="25" spans="1:16" ht="10.5" customHeight="1">
      <c r="A25" s="107"/>
      <c r="B25" s="107"/>
      <c r="C25" s="107"/>
      <c r="D25" s="107"/>
      <c r="E25" s="107"/>
      <c r="F25" s="107"/>
      <c r="G25" s="107"/>
      <c r="I25" s="107"/>
      <c r="J25" s="107"/>
      <c r="K25" s="107"/>
      <c r="L25" s="107"/>
      <c r="M25" s="107"/>
      <c r="N25" s="107"/>
      <c r="O25" s="107"/>
      <c r="P25" s="107"/>
    </row>
    <row r="26" spans="1:16" ht="10.5" customHeight="1">
      <c r="A26" s="107"/>
      <c r="B26" s="107"/>
      <c r="C26" s="107"/>
      <c r="D26" s="107"/>
      <c r="E26" s="107"/>
      <c r="F26" s="107"/>
      <c r="G26" s="107"/>
      <c r="I26" s="107"/>
      <c r="J26" s="107"/>
      <c r="K26" s="107"/>
      <c r="L26" s="107"/>
      <c r="M26" s="107"/>
      <c r="N26" s="107"/>
      <c r="O26" s="107"/>
      <c r="P26" s="107"/>
    </row>
    <row r="27" spans="1:16" ht="10.5" customHeight="1">
      <c r="A27" s="107"/>
      <c r="B27" s="107"/>
      <c r="C27" s="107"/>
      <c r="D27" s="107"/>
      <c r="E27" s="107"/>
      <c r="F27" s="107"/>
      <c r="G27" s="107"/>
      <c r="I27" s="107"/>
      <c r="J27" s="107"/>
      <c r="K27" s="107"/>
      <c r="L27" s="107"/>
      <c r="M27" s="107"/>
      <c r="N27" s="107"/>
      <c r="O27" s="107"/>
      <c r="P27" s="107"/>
    </row>
    <row r="28" spans="1:16" ht="10.5" customHeight="1">
      <c r="A28" s="107"/>
      <c r="B28" s="107"/>
      <c r="C28" s="107"/>
      <c r="D28" s="107"/>
      <c r="E28" s="107"/>
      <c r="F28" s="107"/>
      <c r="G28" s="107"/>
      <c r="I28" s="107"/>
      <c r="J28" s="107"/>
      <c r="K28" s="107"/>
      <c r="L28" s="107"/>
      <c r="M28" s="107"/>
      <c r="N28" s="107"/>
      <c r="O28" s="107"/>
      <c r="P28" s="107"/>
    </row>
    <row r="29" spans="1:16" ht="10.5" customHeight="1">
      <c r="A29" s="107"/>
      <c r="B29" s="107"/>
      <c r="C29" s="107"/>
      <c r="D29" s="107"/>
      <c r="E29" s="107"/>
      <c r="F29" s="107"/>
      <c r="G29" s="107"/>
      <c r="I29" s="107"/>
      <c r="J29" s="107"/>
      <c r="K29" s="107"/>
      <c r="L29" s="107"/>
      <c r="M29" s="107"/>
      <c r="N29" s="107"/>
      <c r="O29" s="107"/>
      <c r="P29" s="107"/>
    </row>
    <row r="30" spans="1:16" ht="10.5" customHeight="1">
      <c r="A30" s="107"/>
      <c r="B30" s="107"/>
      <c r="C30" s="107"/>
      <c r="D30" s="107"/>
      <c r="E30" s="107"/>
      <c r="F30" s="107"/>
      <c r="G30" s="107"/>
      <c r="I30" s="107"/>
      <c r="J30" s="107"/>
      <c r="K30" s="107"/>
      <c r="L30" s="107"/>
      <c r="M30" s="107"/>
      <c r="N30" s="107"/>
      <c r="O30" s="107"/>
      <c r="P30" s="107"/>
    </row>
    <row r="31" spans="1:16" ht="10.5" customHeight="1">
      <c r="A31" s="107"/>
      <c r="B31" s="107"/>
      <c r="C31" s="107"/>
      <c r="D31" s="107"/>
      <c r="E31" s="107"/>
      <c r="F31" s="107"/>
      <c r="G31" s="107"/>
      <c r="I31" s="107"/>
      <c r="J31" s="107"/>
      <c r="K31" s="107"/>
      <c r="L31" s="107"/>
      <c r="M31" s="107"/>
      <c r="N31" s="107"/>
      <c r="O31" s="107"/>
      <c r="P31" s="107"/>
    </row>
    <row r="32" spans="1:16" ht="10.5" customHeight="1">
      <c r="A32" s="107"/>
      <c r="B32" s="107"/>
      <c r="C32" s="107"/>
      <c r="D32" s="107"/>
      <c r="E32" s="107"/>
      <c r="F32" s="107"/>
      <c r="G32" s="107"/>
      <c r="I32" s="107"/>
      <c r="J32" s="107"/>
      <c r="K32" s="107"/>
      <c r="L32" s="107"/>
      <c r="M32" s="107"/>
      <c r="N32" s="107"/>
      <c r="O32" s="107"/>
      <c r="P32" s="107"/>
    </row>
    <row r="33" spans="1:16" ht="10.5" customHeight="1">
      <c r="A33" s="107"/>
      <c r="B33" s="107"/>
      <c r="C33" s="107"/>
      <c r="D33" s="107"/>
      <c r="E33" s="107"/>
      <c r="F33" s="107"/>
      <c r="G33" s="107"/>
      <c r="I33" s="107"/>
      <c r="J33" s="107"/>
      <c r="K33" s="107"/>
      <c r="L33" s="107"/>
      <c r="M33" s="107"/>
      <c r="N33" s="107"/>
      <c r="O33" s="107"/>
      <c r="P33" s="107"/>
    </row>
    <row r="34" spans="1:16" ht="10.5" customHeight="1">
      <c r="A34" s="107"/>
      <c r="B34" s="107"/>
      <c r="C34" s="107"/>
      <c r="D34" s="107"/>
      <c r="E34" s="107"/>
      <c r="F34" s="107"/>
      <c r="G34" s="107"/>
      <c r="I34" s="107"/>
      <c r="J34" s="107"/>
      <c r="K34" s="107"/>
      <c r="L34" s="107"/>
      <c r="M34" s="107"/>
      <c r="N34" s="107"/>
      <c r="O34" s="107"/>
      <c r="P34" s="107"/>
    </row>
    <row r="35" spans="1:16" ht="10.5" customHeight="1">
      <c r="A35" s="107"/>
      <c r="B35" s="107"/>
      <c r="C35" s="107"/>
      <c r="D35" s="107"/>
      <c r="E35" s="107"/>
      <c r="F35" s="107"/>
      <c r="G35" s="107"/>
      <c r="I35" s="107"/>
      <c r="J35" s="107"/>
      <c r="K35" s="107"/>
      <c r="L35" s="107"/>
      <c r="M35" s="107"/>
      <c r="N35" s="107"/>
      <c r="O35" s="107"/>
      <c r="P35" s="107"/>
    </row>
    <row r="36" spans="1:16" ht="10.5" customHeight="1">
      <c r="A36" s="107"/>
      <c r="B36" s="107"/>
      <c r="C36" s="107"/>
      <c r="D36" s="107"/>
      <c r="E36" s="107"/>
      <c r="F36" s="107"/>
      <c r="G36" s="107"/>
      <c r="I36" s="107"/>
      <c r="J36" s="107"/>
      <c r="K36" s="107"/>
      <c r="L36" s="107"/>
      <c r="M36" s="107"/>
      <c r="N36" s="107"/>
      <c r="O36" s="107"/>
      <c r="P36" s="107"/>
    </row>
    <row r="37" spans="1:16" ht="10.5" customHeight="1">
      <c r="A37" s="107"/>
      <c r="B37" s="107"/>
      <c r="C37" s="107"/>
      <c r="D37" s="107"/>
      <c r="E37" s="107"/>
      <c r="F37" s="107"/>
      <c r="G37" s="107"/>
      <c r="I37" s="107"/>
      <c r="J37" s="107"/>
      <c r="K37" s="107"/>
      <c r="L37" s="107"/>
      <c r="M37" s="107"/>
      <c r="N37" s="107"/>
      <c r="O37" s="107"/>
      <c r="P37" s="107"/>
    </row>
    <row r="38" spans="1:16" ht="10.5" customHeight="1">
      <c r="A38" s="107"/>
      <c r="B38" s="107"/>
      <c r="C38" s="107"/>
      <c r="D38" s="107"/>
      <c r="E38" s="107"/>
      <c r="F38" s="107"/>
      <c r="G38" s="107"/>
      <c r="I38" s="107"/>
      <c r="J38" s="107"/>
      <c r="K38" s="107"/>
      <c r="L38" s="107"/>
      <c r="M38" s="107"/>
      <c r="N38" s="107"/>
      <c r="O38" s="107"/>
      <c r="P38" s="107"/>
    </row>
    <row r="39" spans="1:16" ht="10.5" customHeight="1">
      <c r="A39" s="107"/>
      <c r="B39" s="107"/>
      <c r="C39" s="107"/>
      <c r="D39" s="107"/>
      <c r="E39" s="107"/>
      <c r="F39" s="107"/>
      <c r="G39" s="107"/>
      <c r="I39" s="107"/>
      <c r="J39" s="107"/>
      <c r="K39" s="107"/>
      <c r="L39" s="107"/>
      <c r="M39" s="107"/>
      <c r="N39" s="107"/>
      <c r="O39" s="107"/>
      <c r="P39" s="107"/>
    </row>
    <row r="40" spans="1:16" ht="10.5" customHeight="1">
      <c r="A40" s="107"/>
      <c r="B40" s="107"/>
      <c r="C40" s="107"/>
      <c r="D40" s="107"/>
      <c r="E40" s="107"/>
      <c r="F40" s="107"/>
      <c r="G40" s="107"/>
      <c r="I40" s="107"/>
      <c r="J40" s="107"/>
      <c r="K40" s="107"/>
      <c r="L40" s="107"/>
      <c r="M40" s="107"/>
      <c r="N40" s="107"/>
      <c r="O40" s="107"/>
      <c r="P40" s="107"/>
    </row>
    <row r="41" spans="1:16" ht="10.5" customHeight="1">
      <c r="A41" s="107"/>
      <c r="B41" s="107"/>
      <c r="C41" s="107"/>
      <c r="D41" s="107"/>
      <c r="E41" s="107"/>
      <c r="F41" s="107"/>
      <c r="G41" s="107"/>
      <c r="I41" s="107"/>
      <c r="J41" s="107"/>
      <c r="K41" s="107"/>
      <c r="L41" s="107"/>
      <c r="M41" s="107"/>
      <c r="N41" s="107"/>
      <c r="O41" s="107"/>
      <c r="P41" s="107"/>
    </row>
    <row r="42" spans="1:16" ht="10.5" customHeight="1">
      <c r="A42" s="107"/>
      <c r="B42" s="107"/>
      <c r="C42" s="107"/>
      <c r="D42" s="107"/>
      <c r="E42" s="107"/>
      <c r="F42" s="107"/>
      <c r="G42" s="107"/>
      <c r="I42" s="107"/>
      <c r="J42" s="107"/>
      <c r="K42" s="107"/>
      <c r="L42" s="107"/>
      <c r="M42" s="107"/>
      <c r="N42" s="107"/>
      <c r="O42" s="107"/>
      <c r="P42" s="107"/>
    </row>
    <row r="43" spans="1:16" ht="12.75" customHeight="1">
      <c r="A43" s="107"/>
      <c r="B43" s="107"/>
      <c r="C43" s="107"/>
      <c r="D43" s="107"/>
      <c r="E43" s="107"/>
      <c r="F43" s="107"/>
      <c r="G43" s="107"/>
      <c r="I43" s="107"/>
      <c r="J43" s="106">
        <v>42</v>
      </c>
      <c r="K43" s="106" t="s">
        <v>53</v>
      </c>
      <c r="L43" s="106">
        <v>2</v>
      </c>
      <c r="M43" s="106" t="s">
        <v>418</v>
      </c>
      <c r="N43" s="107"/>
      <c r="O43" s="107"/>
      <c r="P43" s="107"/>
    </row>
    <row r="44" spans="1:16" ht="12.75" customHeight="1">
      <c r="A44" s="107"/>
      <c r="B44" s="107"/>
      <c r="C44" s="107"/>
      <c r="D44" s="107"/>
      <c r="E44" s="107"/>
      <c r="F44" s="107"/>
      <c r="G44" s="107"/>
      <c r="I44" s="107"/>
      <c r="J44" s="106">
        <v>43</v>
      </c>
      <c r="K44" s="106" t="s">
        <v>50</v>
      </c>
      <c r="L44" s="106">
        <v>2</v>
      </c>
      <c r="M44" s="106" t="s">
        <v>418</v>
      </c>
      <c r="N44" s="107"/>
      <c r="O44" s="107"/>
      <c r="P44" s="107"/>
    </row>
    <row r="45" spans="1:16" ht="12.75" customHeight="1">
      <c r="A45" s="107"/>
      <c r="B45" s="107"/>
      <c r="C45" s="107"/>
      <c r="D45" s="107"/>
      <c r="E45" s="107"/>
      <c r="F45" s="107"/>
      <c r="G45" s="107"/>
      <c r="I45" s="107"/>
      <c r="J45" s="106">
        <v>44</v>
      </c>
      <c r="K45" s="106" t="s">
        <v>51</v>
      </c>
      <c r="L45" s="106">
        <v>2</v>
      </c>
      <c r="M45" s="106" t="s">
        <v>418</v>
      </c>
      <c r="N45" s="107"/>
      <c r="O45" s="107"/>
      <c r="P45" s="107"/>
    </row>
    <row r="46" spans="1:16" ht="12.75" customHeight="1">
      <c r="A46" s="107"/>
      <c r="B46" s="107"/>
      <c r="C46" s="107"/>
      <c r="D46" s="107"/>
      <c r="E46" s="107"/>
      <c r="F46" s="107"/>
      <c r="G46" s="107"/>
      <c r="I46" s="107"/>
      <c r="J46" s="106">
        <v>45</v>
      </c>
      <c r="K46" s="106" t="s">
        <v>112</v>
      </c>
      <c r="L46" s="106">
        <v>2</v>
      </c>
      <c r="M46" s="106" t="s">
        <v>418</v>
      </c>
      <c r="N46" s="107"/>
      <c r="O46" s="107"/>
      <c r="P46" s="107"/>
    </row>
    <row r="47" spans="1:16" ht="12.75" customHeight="1">
      <c r="A47" s="107"/>
      <c r="B47" s="107"/>
      <c r="C47" s="107"/>
      <c r="D47" s="107"/>
      <c r="E47" s="107"/>
      <c r="F47" s="107"/>
      <c r="G47" s="107"/>
      <c r="I47" s="107"/>
      <c r="J47" s="106">
        <v>201</v>
      </c>
      <c r="K47" s="106" t="s">
        <v>224</v>
      </c>
      <c r="L47" s="106">
        <v>2</v>
      </c>
      <c r="M47" s="106" t="s">
        <v>416</v>
      </c>
      <c r="N47" s="107"/>
      <c r="O47" s="107"/>
      <c r="P47" s="107"/>
    </row>
    <row r="48" spans="1:16" ht="12.75" customHeight="1">
      <c r="A48" s="107"/>
      <c r="B48" s="107"/>
      <c r="C48" s="107"/>
      <c r="D48" s="107"/>
      <c r="E48" s="107"/>
      <c r="F48" s="107"/>
      <c r="G48" s="107"/>
      <c r="I48" s="107"/>
      <c r="J48" s="106">
        <v>202</v>
      </c>
      <c r="K48" s="106" t="s">
        <v>395</v>
      </c>
      <c r="L48" s="106">
        <v>2</v>
      </c>
      <c r="M48" s="106" t="s">
        <v>416</v>
      </c>
      <c r="N48" s="107"/>
      <c r="O48" s="107"/>
      <c r="P48" s="107"/>
    </row>
    <row r="49" spans="1:16" ht="12.75" customHeight="1">
      <c r="A49" s="107"/>
      <c r="B49" s="107"/>
      <c r="C49" s="107"/>
      <c r="D49" s="107"/>
      <c r="E49" s="107"/>
      <c r="F49" s="107"/>
      <c r="G49" s="107"/>
      <c r="I49" s="107"/>
      <c r="J49" s="106">
        <v>204</v>
      </c>
      <c r="K49" s="106" t="s">
        <v>417</v>
      </c>
      <c r="L49" s="106">
        <v>2</v>
      </c>
      <c r="M49" s="106" t="s">
        <v>416</v>
      </c>
      <c r="N49" s="107"/>
      <c r="O49" s="107"/>
      <c r="P49" s="107"/>
    </row>
    <row r="50" spans="1:16" ht="12.75" customHeight="1">
      <c r="A50" s="107"/>
      <c r="B50" s="107"/>
      <c r="C50" s="107"/>
      <c r="D50" s="107"/>
      <c r="E50" s="107"/>
      <c r="F50" s="107"/>
      <c r="G50" s="107"/>
      <c r="I50" s="107"/>
      <c r="J50" s="106">
        <v>207</v>
      </c>
      <c r="K50" s="106" t="s">
        <v>366</v>
      </c>
      <c r="L50" s="106">
        <v>1</v>
      </c>
      <c r="M50" s="106" t="s">
        <v>416</v>
      </c>
      <c r="N50" s="107"/>
      <c r="O50" s="107"/>
      <c r="P50" s="107"/>
    </row>
    <row r="51" spans="1:16" ht="12.75" customHeight="1">
      <c r="A51" s="107"/>
      <c r="B51" s="107"/>
      <c r="C51" s="107"/>
      <c r="D51" s="107"/>
      <c r="E51" s="107"/>
      <c r="F51" s="107"/>
      <c r="G51" s="107"/>
      <c r="I51" s="107"/>
      <c r="J51" s="106">
        <v>208</v>
      </c>
      <c r="K51" s="106" t="s">
        <v>237</v>
      </c>
      <c r="L51" s="106">
        <v>1</v>
      </c>
      <c r="M51" s="106" t="s">
        <v>416</v>
      </c>
      <c r="N51" s="107"/>
      <c r="O51" s="107"/>
      <c r="P51" s="107"/>
    </row>
    <row r="52" spans="1:16" ht="12.75" customHeight="1">
      <c r="A52" s="107"/>
      <c r="B52" s="107"/>
      <c r="C52" s="107"/>
      <c r="D52" s="107"/>
      <c r="E52" s="107"/>
      <c r="F52" s="107"/>
      <c r="G52" s="107"/>
      <c r="I52" s="107"/>
      <c r="J52" s="106">
        <v>209</v>
      </c>
      <c r="K52" s="106" t="s">
        <v>221</v>
      </c>
      <c r="L52" s="106">
        <v>1</v>
      </c>
      <c r="M52" s="106" t="s">
        <v>416</v>
      </c>
      <c r="N52" s="107"/>
      <c r="O52" s="107"/>
      <c r="P52" s="107"/>
    </row>
    <row r="53" spans="1:16" ht="12.75" customHeight="1">
      <c r="A53" s="107"/>
      <c r="B53" s="107"/>
      <c r="C53" s="107"/>
      <c r="D53" s="107"/>
      <c r="E53" s="107"/>
      <c r="F53" s="107"/>
      <c r="G53" s="107"/>
      <c r="I53" s="107"/>
      <c r="J53" s="106">
        <v>265</v>
      </c>
      <c r="K53" s="106" t="s">
        <v>334</v>
      </c>
      <c r="L53" s="106">
        <v>3</v>
      </c>
      <c r="M53" s="106" t="s">
        <v>419</v>
      </c>
      <c r="N53" s="107"/>
      <c r="O53" s="107"/>
      <c r="P53" s="107"/>
    </row>
    <row r="54" spans="1:16" ht="12.75" customHeight="1">
      <c r="A54" s="107"/>
      <c r="B54" s="107"/>
      <c r="C54" s="107"/>
      <c r="D54" s="107"/>
      <c r="E54" s="107"/>
      <c r="F54" s="107"/>
      <c r="G54" s="107"/>
      <c r="I54" s="107"/>
      <c r="J54" s="106">
        <v>267</v>
      </c>
      <c r="K54" s="106" t="s">
        <v>376</v>
      </c>
      <c r="L54" s="106">
        <v>3</v>
      </c>
      <c r="M54" s="106" t="s">
        <v>419</v>
      </c>
      <c r="N54" s="107"/>
      <c r="O54" s="107"/>
      <c r="P54" s="107"/>
    </row>
    <row r="55" spans="1:16" ht="12.75" customHeight="1">
      <c r="A55" s="107"/>
      <c r="B55" s="107"/>
      <c r="C55" s="107"/>
      <c r="D55" s="107"/>
      <c r="E55" s="107"/>
      <c r="F55" s="107"/>
      <c r="G55" s="107"/>
      <c r="I55" s="107"/>
      <c r="J55" s="106">
        <v>271</v>
      </c>
      <c r="K55" s="106" t="s">
        <v>301</v>
      </c>
      <c r="L55" s="106">
        <v>3</v>
      </c>
      <c r="M55" s="106" t="s">
        <v>419</v>
      </c>
      <c r="N55" s="107"/>
      <c r="O55" s="107"/>
      <c r="P55" s="107"/>
    </row>
    <row r="56" spans="1:16" ht="12.75" customHeight="1">
      <c r="A56" s="107"/>
      <c r="B56" s="107"/>
      <c r="C56" s="107"/>
      <c r="D56" s="107"/>
      <c r="E56" s="107"/>
      <c r="F56" s="107"/>
      <c r="G56" s="107"/>
      <c r="I56" s="107"/>
      <c r="J56" s="106">
        <v>273</v>
      </c>
      <c r="K56" s="106" t="s">
        <v>298</v>
      </c>
      <c r="L56" s="106">
        <v>3</v>
      </c>
      <c r="M56" s="106" t="s">
        <v>419</v>
      </c>
      <c r="N56" s="107"/>
      <c r="O56" s="107"/>
      <c r="P56" s="107"/>
    </row>
    <row r="57" spans="1:16" ht="12.75" customHeight="1">
      <c r="A57" s="107"/>
      <c r="B57" s="107"/>
      <c r="C57" s="107"/>
      <c r="D57" s="107"/>
      <c r="E57" s="107"/>
      <c r="F57" s="107"/>
      <c r="G57" s="107"/>
      <c r="I57" s="107"/>
      <c r="J57" s="106">
        <v>457</v>
      </c>
      <c r="K57" s="106" t="s">
        <v>424</v>
      </c>
      <c r="L57" s="106">
        <v>2</v>
      </c>
      <c r="M57" s="106" t="s">
        <v>421</v>
      </c>
      <c r="N57" s="107"/>
      <c r="O57" s="107"/>
      <c r="P57" s="107"/>
    </row>
    <row r="58" spans="1:16" ht="12.75" customHeight="1">
      <c r="A58" s="107"/>
      <c r="B58" s="107"/>
      <c r="C58" s="107"/>
      <c r="D58" s="107"/>
      <c r="E58" s="107"/>
      <c r="F58" s="107"/>
      <c r="G58" s="107"/>
      <c r="I58" s="107"/>
      <c r="J58" s="106">
        <v>459</v>
      </c>
      <c r="K58" s="106" t="s">
        <v>423</v>
      </c>
      <c r="L58" s="106">
        <v>2</v>
      </c>
      <c r="M58" s="106" t="s">
        <v>421</v>
      </c>
      <c r="N58" s="107"/>
      <c r="O58" s="107"/>
      <c r="P58" s="107"/>
    </row>
    <row r="59" spans="1:16" ht="12.75" customHeight="1">
      <c r="A59" s="107"/>
      <c r="B59" s="107"/>
      <c r="C59" s="107"/>
      <c r="D59" s="107"/>
      <c r="E59" s="107"/>
      <c r="F59" s="107"/>
      <c r="G59" s="107"/>
      <c r="I59" s="107"/>
      <c r="J59" s="106">
        <v>460</v>
      </c>
      <c r="K59" s="106" t="s">
        <v>420</v>
      </c>
      <c r="L59" s="106">
        <v>2</v>
      </c>
      <c r="M59" s="106" t="s">
        <v>421</v>
      </c>
      <c r="N59" s="107"/>
      <c r="O59" s="107"/>
      <c r="P59" s="107"/>
    </row>
    <row r="60" spans="1:16" ht="12.75" customHeight="1">
      <c r="A60" s="107"/>
      <c r="B60" s="107"/>
      <c r="C60" s="107"/>
      <c r="D60" s="107"/>
      <c r="E60" s="107"/>
      <c r="F60" s="107"/>
      <c r="G60" s="107"/>
      <c r="I60" s="107"/>
      <c r="J60" s="106">
        <v>469</v>
      </c>
      <c r="K60" s="106" t="s">
        <v>425</v>
      </c>
      <c r="L60" s="106">
        <v>1</v>
      </c>
      <c r="M60" s="106" t="s">
        <v>421</v>
      </c>
      <c r="N60" s="107"/>
      <c r="O60" s="107"/>
      <c r="P60" s="107"/>
    </row>
    <row r="61" spans="1:16" ht="12.75" customHeight="1">
      <c r="A61" s="107"/>
      <c r="B61" s="107"/>
      <c r="C61" s="107"/>
      <c r="D61" s="107"/>
      <c r="E61" s="107"/>
      <c r="F61" s="107"/>
      <c r="G61" s="107"/>
      <c r="I61" s="107"/>
      <c r="J61" s="106">
        <v>471</v>
      </c>
      <c r="K61" s="106" t="s">
        <v>422</v>
      </c>
      <c r="L61" s="106">
        <v>1</v>
      </c>
      <c r="M61" s="106" t="s">
        <v>421</v>
      </c>
      <c r="N61" s="107"/>
      <c r="O61" s="107"/>
      <c r="P61" s="107"/>
    </row>
    <row r="62" spans="1:16" ht="12.75" customHeight="1">
      <c r="A62" s="107"/>
      <c r="B62" s="107"/>
      <c r="C62" s="107"/>
      <c r="D62" s="107"/>
      <c r="E62" s="107"/>
      <c r="F62" s="107"/>
      <c r="G62" s="107"/>
      <c r="I62" s="107"/>
      <c r="J62" s="106">
        <v>651</v>
      </c>
      <c r="K62" s="106" t="s">
        <v>125</v>
      </c>
      <c r="L62" s="106">
        <v>2</v>
      </c>
      <c r="M62" s="106" t="s">
        <v>430</v>
      </c>
      <c r="N62" s="107"/>
      <c r="O62" s="107"/>
      <c r="P62" s="107"/>
    </row>
    <row r="63" spans="1:16" ht="12.75" customHeight="1">
      <c r="A63" s="107"/>
      <c r="B63" s="107"/>
      <c r="C63" s="107"/>
      <c r="D63" s="107"/>
      <c r="E63" s="107"/>
      <c r="F63" s="107"/>
      <c r="G63" s="107"/>
      <c r="I63" s="107"/>
      <c r="J63" s="106">
        <v>652</v>
      </c>
      <c r="K63" s="106" t="s">
        <v>156</v>
      </c>
      <c r="L63" s="106">
        <v>2</v>
      </c>
      <c r="M63" s="106" t="s">
        <v>430</v>
      </c>
      <c r="N63" s="107"/>
      <c r="O63" s="107"/>
      <c r="P63" s="107"/>
    </row>
    <row r="64" spans="1:16" ht="12.75" customHeight="1">
      <c r="A64" s="107"/>
      <c r="B64" s="107"/>
      <c r="C64" s="107"/>
      <c r="D64" s="107"/>
      <c r="E64" s="107"/>
      <c r="F64" s="107"/>
      <c r="G64" s="107"/>
      <c r="I64" s="107"/>
      <c r="J64" s="106">
        <v>653</v>
      </c>
      <c r="K64" s="106" t="s">
        <v>159</v>
      </c>
      <c r="L64" s="106">
        <v>2</v>
      </c>
      <c r="M64" s="106" t="s">
        <v>430</v>
      </c>
      <c r="N64" s="107"/>
      <c r="O64" s="107"/>
      <c r="P64" s="107"/>
    </row>
    <row r="65" spans="1:16" ht="12.75" customHeight="1">
      <c r="A65" s="107"/>
      <c r="B65" s="107"/>
      <c r="C65" s="107"/>
      <c r="D65" s="107"/>
      <c r="E65" s="107"/>
      <c r="F65" s="107"/>
      <c r="G65" s="107"/>
      <c r="I65" s="107"/>
      <c r="J65" s="106">
        <v>654</v>
      </c>
      <c r="K65" s="106" t="s">
        <v>158</v>
      </c>
      <c r="L65" s="106">
        <v>2</v>
      </c>
      <c r="M65" s="106" t="s">
        <v>430</v>
      </c>
      <c r="N65" s="107"/>
      <c r="O65" s="107"/>
      <c r="P65" s="107"/>
    </row>
    <row r="66" spans="1:16" ht="12.75" customHeight="1">
      <c r="A66" s="107"/>
      <c r="B66" s="107"/>
      <c r="C66" s="107"/>
      <c r="D66" s="107"/>
      <c r="E66" s="107"/>
      <c r="F66" s="107"/>
      <c r="G66" s="107"/>
      <c r="I66" s="107"/>
      <c r="J66" s="106">
        <v>655</v>
      </c>
      <c r="K66" s="106" t="s">
        <v>124</v>
      </c>
      <c r="L66" s="106">
        <v>2</v>
      </c>
      <c r="M66" s="106" t="s">
        <v>430</v>
      </c>
      <c r="N66" s="107"/>
      <c r="O66" s="107"/>
      <c r="P66" s="107"/>
    </row>
    <row r="67" spans="1:16" ht="12.75" customHeight="1">
      <c r="A67" s="107"/>
      <c r="B67" s="107"/>
      <c r="C67" s="107"/>
      <c r="D67" s="107"/>
      <c r="E67" s="107"/>
      <c r="F67" s="107"/>
      <c r="G67" s="107"/>
      <c r="I67" s="107"/>
      <c r="J67" s="106">
        <v>658</v>
      </c>
      <c r="K67" s="106" t="s">
        <v>400</v>
      </c>
      <c r="L67" s="106">
        <v>1</v>
      </c>
      <c r="M67" s="106" t="s">
        <v>430</v>
      </c>
      <c r="N67" s="107"/>
      <c r="O67" s="107"/>
      <c r="P67" s="107"/>
    </row>
    <row r="68" spans="1:16" ht="12.75" customHeight="1">
      <c r="A68" s="107"/>
      <c r="B68" s="107"/>
      <c r="C68" s="107"/>
      <c r="D68" s="107"/>
      <c r="E68" s="107"/>
      <c r="F68" s="107"/>
      <c r="G68" s="107"/>
      <c r="I68" s="107"/>
      <c r="J68" s="106">
        <v>663</v>
      </c>
      <c r="K68" s="106" t="s">
        <v>381</v>
      </c>
      <c r="L68" s="106">
        <v>1</v>
      </c>
      <c r="M68" s="106" t="s">
        <v>430</v>
      </c>
      <c r="N68" s="107"/>
      <c r="O68" s="107"/>
      <c r="P68" s="107"/>
    </row>
    <row r="69" spans="1:16" ht="12.75" customHeight="1">
      <c r="A69" s="107"/>
      <c r="B69" s="107"/>
      <c r="C69" s="107"/>
      <c r="D69" s="107"/>
      <c r="E69" s="107"/>
      <c r="F69" s="107"/>
      <c r="G69" s="107"/>
      <c r="I69" s="107"/>
      <c r="J69" s="106">
        <v>666</v>
      </c>
      <c r="K69" s="106" t="s">
        <v>431</v>
      </c>
      <c r="L69" s="106">
        <v>1</v>
      </c>
      <c r="M69" s="106" t="s">
        <v>430</v>
      </c>
      <c r="N69" s="107"/>
      <c r="O69" s="107"/>
      <c r="P69" s="107"/>
    </row>
    <row r="70" spans="1:16" ht="12.75" customHeight="1">
      <c r="A70" s="107"/>
      <c r="B70" s="107"/>
      <c r="C70" s="107"/>
      <c r="D70" s="107"/>
      <c r="E70" s="107"/>
      <c r="F70" s="107"/>
      <c r="G70" s="107"/>
      <c r="I70" s="107"/>
      <c r="J70" s="106">
        <v>667</v>
      </c>
      <c r="K70" s="106" t="s">
        <v>406</v>
      </c>
      <c r="L70" s="106">
        <v>1</v>
      </c>
      <c r="M70" s="106" t="s">
        <v>430</v>
      </c>
      <c r="N70" s="107"/>
      <c r="O70" s="107"/>
      <c r="P70" s="107"/>
    </row>
    <row r="71" spans="1:16" ht="12.75" customHeight="1">
      <c r="A71" s="107"/>
      <c r="B71" s="107"/>
      <c r="C71" s="107"/>
      <c r="D71" s="107"/>
      <c r="E71" s="107"/>
      <c r="F71" s="107"/>
      <c r="G71" s="107"/>
      <c r="I71" s="107"/>
      <c r="J71" s="106">
        <v>668</v>
      </c>
      <c r="K71" s="106" t="s">
        <v>373</v>
      </c>
      <c r="L71" s="106">
        <v>1</v>
      </c>
      <c r="M71" s="106" t="s">
        <v>430</v>
      </c>
      <c r="N71" s="107"/>
      <c r="O71" s="107"/>
      <c r="P71" s="107"/>
    </row>
    <row r="72" spans="1:16" ht="12.75" customHeight="1">
      <c r="A72" s="107"/>
      <c r="B72" s="107"/>
      <c r="C72" s="107"/>
      <c r="D72" s="107"/>
      <c r="E72" s="107"/>
      <c r="F72" s="107"/>
      <c r="G72" s="107"/>
      <c r="I72" s="107"/>
      <c r="J72" s="106">
        <v>669</v>
      </c>
      <c r="K72" s="106" t="s">
        <v>398</v>
      </c>
      <c r="L72" s="106">
        <v>1</v>
      </c>
      <c r="M72" s="106" t="s">
        <v>430</v>
      </c>
      <c r="N72" s="107"/>
      <c r="O72" s="107"/>
      <c r="P72" s="107"/>
    </row>
    <row r="73" spans="1:16" ht="12.75" customHeight="1">
      <c r="A73" s="107"/>
      <c r="B73" s="107"/>
      <c r="C73" s="107"/>
      <c r="D73" s="107"/>
      <c r="E73" s="107"/>
      <c r="F73" s="107"/>
      <c r="G73" s="107"/>
      <c r="I73" s="107"/>
      <c r="J73" s="106">
        <v>681</v>
      </c>
      <c r="K73" s="106" t="s">
        <v>428</v>
      </c>
      <c r="L73" s="106">
        <v>2</v>
      </c>
      <c r="M73" s="106" t="s">
        <v>426</v>
      </c>
      <c r="N73" s="107"/>
      <c r="O73" s="107"/>
      <c r="P73" s="107"/>
    </row>
    <row r="74" spans="1:16" ht="12.75" customHeight="1">
      <c r="A74" s="107"/>
      <c r="B74" s="107"/>
      <c r="C74" s="107"/>
      <c r="D74" s="107"/>
      <c r="E74" s="107"/>
      <c r="F74" s="107"/>
      <c r="G74" s="107"/>
      <c r="I74" s="107"/>
      <c r="J74" s="106">
        <v>684</v>
      </c>
      <c r="K74" s="106" t="s">
        <v>250</v>
      </c>
      <c r="L74" s="106">
        <v>1</v>
      </c>
      <c r="M74" s="106" t="s">
        <v>426</v>
      </c>
      <c r="N74" s="107"/>
      <c r="O74" s="107"/>
      <c r="P74" s="107"/>
    </row>
    <row r="75" spans="1:16" ht="12.75" customHeight="1">
      <c r="A75" s="107"/>
      <c r="B75" s="107"/>
      <c r="C75" s="107"/>
      <c r="D75" s="107"/>
      <c r="E75" s="107"/>
      <c r="F75" s="107"/>
      <c r="G75" s="107"/>
      <c r="I75" s="107"/>
      <c r="J75" s="106">
        <v>689</v>
      </c>
      <c r="K75" s="106" t="s">
        <v>427</v>
      </c>
      <c r="L75" s="106">
        <v>1</v>
      </c>
      <c r="M75" s="106" t="s">
        <v>426</v>
      </c>
      <c r="N75" s="107"/>
      <c r="O75" s="107"/>
      <c r="P75" s="107"/>
    </row>
    <row r="76" spans="1:16" ht="12.75" customHeight="1">
      <c r="A76" s="107"/>
      <c r="B76" s="107"/>
      <c r="C76" s="107"/>
      <c r="D76" s="107"/>
      <c r="E76" s="107"/>
      <c r="F76" s="107"/>
      <c r="G76" s="107"/>
      <c r="I76" s="107"/>
      <c r="J76" s="106">
        <v>690</v>
      </c>
      <c r="K76" s="106" t="s">
        <v>408</v>
      </c>
      <c r="L76" s="106">
        <v>1</v>
      </c>
      <c r="M76" s="106" t="s">
        <v>426</v>
      </c>
      <c r="N76" s="107"/>
      <c r="O76" s="107"/>
      <c r="P76" s="107"/>
    </row>
    <row r="77" spans="1:16" ht="12.75" customHeight="1">
      <c r="A77" s="107"/>
      <c r="B77" s="107"/>
      <c r="C77" s="107"/>
      <c r="D77" s="107"/>
      <c r="E77" s="107"/>
      <c r="F77" s="107"/>
      <c r="G77" s="107"/>
      <c r="I77" s="107"/>
      <c r="J77" s="106">
        <v>698</v>
      </c>
      <c r="K77" s="106" t="s">
        <v>332</v>
      </c>
      <c r="L77" s="106">
        <v>2</v>
      </c>
      <c r="M77" s="106" t="s">
        <v>432</v>
      </c>
      <c r="N77" s="107"/>
      <c r="O77" s="107"/>
      <c r="P77" s="107"/>
    </row>
    <row r="78" spans="1:16" ht="12.75" customHeight="1">
      <c r="A78" s="107"/>
      <c r="B78" s="107"/>
      <c r="C78" s="107"/>
      <c r="D78" s="107"/>
      <c r="E78" s="107"/>
      <c r="F78" s="107"/>
      <c r="G78" s="107"/>
      <c r="I78" s="107"/>
      <c r="J78" s="106">
        <v>699</v>
      </c>
      <c r="K78" s="106" t="s">
        <v>165</v>
      </c>
      <c r="L78" s="106">
        <v>2</v>
      </c>
      <c r="M78" s="106" t="s">
        <v>432</v>
      </c>
      <c r="N78" s="107"/>
      <c r="O78" s="107"/>
      <c r="P78" s="107"/>
    </row>
    <row r="79" spans="1:16" ht="12.75" customHeight="1">
      <c r="A79" s="107"/>
      <c r="B79" s="107"/>
      <c r="C79" s="107"/>
      <c r="D79" s="107"/>
      <c r="E79" s="107"/>
      <c r="F79" s="107"/>
      <c r="G79" s="107"/>
      <c r="I79" s="107"/>
      <c r="J79" s="106">
        <v>701</v>
      </c>
      <c r="K79" s="106" t="s">
        <v>309</v>
      </c>
      <c r="L79" s="106">
        <v>2</v>
      </c>
      <c r="M79" s="106" t="s">
        <v>432</v>
      </c>
      <c r="N79" s="107"/>
      <c r="O79" s="107"/>
      <c r="P79" s="107"/>
    </row>
    <row r="80" spans="1:16" ht="12.75" customHeight="1">
      <c r="A80" s="107"/>
      <c r="B80" s="107"/>
      <c r="C80" s="107"/>
      <c r="D80" s="107"/>
      <c r="E80" s="107"/>
      <c r="F80" s="107"/>
      <c r="G80" s="107"/>
      <c r="I80" s="107"/>
      <c r="J80" s="106">
        <v>702</v>
      </c>
      <c r="K80" s="106" t="s">
        <v>166</v>
      </c>
      <c r="L80" s="106">
        <v>2</v>
      </c>
      <c r="M80" s="106" t="s">
        <v>432</v>
      </c>
      <c r="N80" s="107"/>
      <c r="O80" s="107"/>
      <c r="P80" s="107"/>
    </row>
    <row r="81" spans="1:16" ht="12.75" customHeight="1">
      <c r="A81" s="107"/>
      <c r="B81" s="107"/>
      <c r="C81" s="107"/>
      <c r="D81" s="107"/>
      <c r="E81" s="107"/>
      <c r="F81" s="107"/>
      <c r="G81" s="107"/>
      <c r="I81" s="107"/>
      <c r="J81" s="106">
        <v>703</v>
      </c>
      <c r="K81" s="106" t="s">
        <v>167</v>
      </c>
      <c r="L81" s="106">
        <v>2</v>
      </c>
      <c r="M81" s="106" t="s">
        <v>432</v>
      </c>
      <c r="N81" s="107"/>
      <c r="O81" s="107"/>
      <c r="P81" s="107"/>
    </row>
    <row r="82" spans="1:16" ht="12.75" customHeight="1">
      <c r="A82" s="107"/>
      <c r="B82" s="107"/>
      <c r="C82" s="107"/>
      <c r="D82" s="107"/>
      <c r="E82" s="107"/>
      <c r="F82" s="107"/>
      <c r="G82" s="107"/>
      <c r="I82" s="107"/>
      <c r="J82" s="106">
        <v>704</v>
      </c>
      <c r="K82" s="106" t="s">
        <v>139</v>
      </c>
      <c r="L82" s="106">
        <v>2</v>
      </c>
      <c r="M82" s="106" t="s">
        <v>432</v>
      </c>
      <c r="N82" s="107"/>
      <c r="O82" s="107"/>
      <c r="P82" s="107"/>
    </row>
    <row r="83" spans="1:16" ht="12.75" customHeight="1">
      <c r="A83" s="107"/>
      <c r="B83" s="107"/>
      <c r="C83" s="107"/>
      <c r="D83" s="107"/>
      <c r="E83" s="107"/>
      <c r="F83" s="107"/>
      <c r="G83" s="107"/>
      <c r="I83" s="107"/>
      <c r="J83" s="106">
        <v>705</v>
      </c>
      <c r="K83" s="106" t="s">
        <v>122</v>
      </c>
      <c r="L83" s="106">
        <v>2</v>
      </c>
      <c r="M83" s="106" t="s">
        <v>432</v>
      </c>
      <c r="N83" s="107"/>
      <c r="O83" s="107"/>
      <c r="P83" s="107"/>
    </row>
    <row r="84" spans="1:16" ht="12.75" customHeight="1">
      <c r="A84" s="107"/>
      <c r="B84" s="107"/>
      <c r="C84" s="107"/>
      <c r="D84" s="107"/>
      <c r="E84" s="107"/>
      <c r="F84" s="107"/>
      <c r="G84" s="107"/>
      <c r="I84" s="107"/>
      <c r="J84" s="106">
        <v>706</v>
      </c>
      <c r="K84" s="106" t="s">
        <v>144</v>
      </c>
      <c r="L84" s="106">
        <v>2</v>
      </c>
      <c r="M84" s="106" t="s">
        <v>432</v>
      </c>
      <c r="N84" s="107"/>
      <c r="O84" s="107"/>
      <c r="P84" s="107"/>
    </row>
    <row r="85" spans="1:16" ht="12.75" customHeight="1">
      <c r="A85" s="107"/>
      <c r="B85" s="107"/>
      <c r="C85" s="107"/>
      <c r="D85" s="107"/>
      <c r="E85" s="107"/>
      <c r="F85" s="107"/>
      <c r="G85" s="107"/>
      <c r="I85" s="107"/>
      <c r="J85" s="106">
        <v>707</v>
      </c>
      <c r="K85" s="106" t="s">
        <v>348</v>
      </c>
      <c r="L85" s="106">
        <v>2</v>
      </c>
      <c r="M85" s="106" t="s">
        <v>432</v>
      </c>
      <c r="N85" s="107"/>
      <c r="O85" s="107"/>
      <c r="P85" s="107"/>
    </row>
    <row r="86" spans="1:16" ht="12.75" customHeight="1">
      <c r="A86" s="107"/>
      <c r="B86" s="107"/>
      <c r="C86" s="107"/>
      <c r="D86" s="107"/>
      <c r="E86" s="107"/>
      <c r="F86" s="107"/>
      <c r="G86" s="107"/>
      <c r="I86" s="107"/>
      <c r="J86" s="106">
        <v>713</v>
      </c>
      <c r="K86" s="106" t="s">
        <v>288</v>
      </c>
      <c r="L86" s="106">
        <v>1</v>
      </c>
      <c r="M86" s="106" t="s">
        <v>432</v>
      </c>
      <c r="N86" s="107"/>
      <c r="O86" s="107"/>
      <c r="P86" s="107"/>
    </row>
    <row r="87" spans="1:16" ht="12.75" customHeight="1">
      <c r="A87" s="107"/>
      <c r="B87" s="107"/>
      <c r="C87" s="107"/>
      <c r="D87" s="107"/>
      <c r="E87" s="107"/>
      <c r="F87" s="107"/>
      <c r="G87" s="107"/>
      <c r="I87" s="107"/>
      <c r="J87" s="106">
        <v>714</v>
      </c>
      <c r="K87" s="106" t="s">
        <v>268</v>
      </c>
      <c r="L87" s="106">
        <v>1</v>
      </c>
      <c r="M87" s="106" t="s">
        <v>432</v>
      </c>
      <c r="N87" s="107"/>
      <c r="O87" s="107"/>
      <c r="P87" s="107"/>
    </row>
    <row r="88" spans="1:16" ht="12.75" customHeight="1">
      <c r="A88" s="107"/>
      <c r="B88" s="107"/>
      <c r="C88" s="107"/>
      <c r="D88" s="107"/>
      <c r="E88" s="107"/>
      <c r="F88" s="107"/>
      <c r="G88" s="107"/>
      <c r="I88" s="107"/>
      <c r="J88" s="106">
        <v>774</v>
      </c>
      <c r="K88" s="106" t="s">
        <v>296</v>
      </c>
      <c r="L88" s="106">
        <v>2</v>
      </c>
      <c r="M88" s="106" t="s">
        <v>434</v>
      </c>
      <c r="N88" s="107"/>
      <c r="O88" s="107"/>
      <c r="P88" s="107"/>
    </row>
    <row r="89" spans="1:16" ht="12.75" customHeight="1">
      <c r="A89" s="107"/>
      <c r="B89" s="107"/>
      <c r="C89" s="107"/>
      <c r="D89" s="107"/>
      <c r="E89" s="107"/>
      <c r="F89" s="107"/>
      <c r="G89" s="107"/>
      <c r="I89" s="107"/>
      <c r="J89" s="106">
        <v>779</v>
      </c>
      <c r="K89" s="106" t="s">
        <v>248</v>
      </c>
      <c r="L89" s="106">
        <v>1</v>
      </c>
      <c r="M89" s="106" t="s">
        <v>434</v>
      </c>
      <c r="N89" s="107"/>
      <c r="O89" s="107"/>
      <c r="P89" s="107"/>
    </row>
    <row r="90" spans="1:16" ht="12.75" customHeight="1">
      <c r="A90" s="107"/>
      <c r="B90" s="107"/>
      <c r="C90" s="107"/>
      <c r="D90" s="107"/>
      <c r="E90" s="107"/>
      <c r="F90" s="107"/>
      <c r="G90" s="107"/>
      <c r="I90" s="107"/>
      <c r="J90" s="106">
        <v>780</v>
      </c>
      <c r="K90" s="106" t="s">
        <v>279</v>
      </c>
      <c r="L90" s="106">
        <v>1</v>
      </c>
      <c r="M90" s="106" t="s">
        <v>434</v>
      </c>
      <c r="N90" s="107"/>
      <c r="O90" s="107"/>
      <c r="P90" s="107"/>
    </row>
    <row r="91" spans="1:16" ht="12.75" customHeight="1">
      <c r="A91" s="107"/>
      <c r="B91" s="107"/>
      <c r="C91" s="107"/>
      <c r="D91" s="107"/>
      <c r="E91" s="107"/>
      <c r="F91" s="107"/>
      <c r="G91" s="107"/>
      <c r="I91" s="107"/>
      <c r="J91" s="106">
        <v>783</v>
      </c>
      <c r="K91" s="106" t="s">
        <v>433</v>
      </c>
      <c r="L91" s="106">
        <v>1</v>
      </c>
      <c r="M91" s="106" t="s">
        <v>434</v>
      </c>
      <c r="N91" s="107"/>
      <c r="O91" s="107"/>
      <c r="P91" s="107"/>
    </row>
    <row r="92" spans="1:16" ht="12.75" customHeight="1">
      <c r="A92" s="107"/>
      <c r="B92" s="107"/>
      <c r="C92" s="107"/>
      <c r="D92" s="107"/>
      <c r="E92" s="107"/>
      <c r="F92" s="107"/>
      <c r="G92" s="107"/>
      <c r="I92" s="107"/>
      <c r="J92" s="106">
        <v>784</v>
      </c>
      <c r="K92" s="106" t="s">
        <v>270</v>
      </c>
      <c r="L92" s="106">
        <v>1</v>
      </c>
      <c r="M92" s="106" t="s">
        <v>434</v>
      </c>
      <c r="N92" s="107"/>
      <c r="O92" s="107"/>
      <c r="P92" s="107"/>
    </row>
    <row r="93" spans="1:16" ht="12.75" customHeight="1">
      <c r="A93" s="107"/>
      <c r="B93" s="107"/>
      <c r="C93" s="107"/>
      <c r="D93" s="107"/>
      <c r="E93" s="107"/>
      <c r="F93" s="107"/>
      <c r="G93" s="107"/>
      <c r="I93" s="107"/>
      <c r="J93" s="106">
        <v>785</v>
      </c>
      <c r="K93" s="106" t="s">
        <v>275</v>
      </c>
      <c r="L93" s="106">
        <v>1</v>
      </c>
      <c r="M93" s="106" t="s">
        <v>434</v>
      </c>
      <c r="N93" s="107"/>
      <c r="O93" s="107"/>
      <c r="P93" s="107"/>
    </row>
    <row r="94" spans="1:16" ht="12.75" customHeight="1">
      <c r="A94" s="107"/>
      <c r="B94" s="107"/>
      <c r="C94" s="107"/>
      <c r="D94" s="107"/>
      <c r="E94" s="107"/>
      <c r="F94" s="107"/>
      <c r="G94" s="107"/>
      <c r="I94" s="107"/>
      <c r="J94" s="106">
        <v>786</v>
      </c>
      <c r="K94" s="106" t="s">
        <v>287</v>
      </c>
      <c r="L94" s="106">
        <v>1</v>
      </c>
      <c r="M94" s="106" t="s">
        <v>434</v>
      </c>
      <c r="N94" s="107"/>
      <c r="O94" s="107"/>
      <c r="P94" s="107"/>
    </row>
    <row r="95" spans="1:16" ht="12.75" customHeight="1">
      <c r="A95" s="107"/>
      <c r="B95" s="107"/>
      <c r="C95" s="107"/>
      <c r="D95" s="107"/>
      <c r="E95" s="107"/>
      <c r="F95" s="107"/>
      <c r="G95" s="107"/>
      <c r="I95" s="107"/>
      <c r="J95" s="106">
        <v>792</v>
      </c>
      <c r="K95" s="106" t="s">
        <v>262</v>
      </c>
      <c r="L95" s="106">
        <v>1</v>
      </c>
      <c r="M95" s="106" t="s">
        <v>434</v>
      </c>
      <c r="N95" s="107"/>
      <c r="O95" s="107"/>
      <c r="P95" s="107"/>
    </row>
    <row r="96" spans="1:16" ht="12.75" customHeight="1">
      <c r="A96" s="107"/>
      <c r="B96" s="107"/>
      <c r="C96" s="107"/>
      <c r="D96" s="107"/>
      <c r="E96" s="107"/>
      <c r="F96" s="107"/>
      <c r="G96" s="107"/>
      <c r="I96" s="107"/>
      <c r="J96" s="106">
        <v>793</v>
      </c>
      <c r="K96" s="106" t="s">
        <v>255</v>
      </c>
      <c r="L96" s="106">
        <v>1</v>
      </c>
      <c r="M96" s="106" t="s">
        <v>434</v>
      </c>
      <c r="N96" s="107"/>
      <c r="O96" s="107"/>
      <c r="P96" s="107"/>
    </row>
    <row r="97" spans="1:16" ht="12.75" customHeight="1">
      <c r="A97" s="107"/>
      <c r="B97" s="107"/>
      <c r="C97" s="107"/>
      <c r="D97" s="107"/>
      <c r="E97" s="107"/>
      <c r="F97" s="107"/>
      <c r="G97" s="107"/>
      <c r="I97" s="107"/>
      <c r="J97" s="106">
        <v>794</v>
      </c>
      <c r="K97" s="106" t="s">
        <v>260</v>
      </c>
      <c r="L97" s="106">
        <v>1</v>
      </c>
      <c r="M97" s="106" t="s">
        <v>434</v>
      </c>
      <c r="N97" s="107"/>
      <c r="O97" s="107"/>
      <c r="P97" s="107"/>
    </row>
    <row r="98" spans="1:16" ht="12.75" customHeight="1">
      <c r="A98" s="107"/>
      <c r="B98" s="107"/>
      <c r="C98" s="107"/>
      <c r="D98" s="107"/>
      <c r="E98" s="107"/>
      <c r="F98" s="107"/>
      <c r="G98" s="107"/>
      <c r="I98" s="107"/>
      <c r="J98" s="106">
        <v>795</v>
      </c>
      <c r="K98" s="106" t="s">
        <v>267</v>
      </c>
      <c r="L98" s="106">
        <v>1</v>
      </c>
      <c r="M98" s="106" t="s">
        <v>434</v>
      </c>
      <c r="N98" s="107"/>
      <c r="O98" s="107"/>
      <c r="P98" s="107"/>
    </row>
    <row r="99" spans="1:16" ht="12.75" customHeight="1">
      <c r="A99" s="107"/>
      <c r="B99" s="107"/>
      <c r="C99" s="107"/>
      <c r="D99" s="107"/>
      <c r="E99" s="107"/>
      <c r="F99" s="107"/>
      <c r="G99" s="107"/>
      <c r="I99" s="107"/>
      <c r="J99" s="106">
        <v>877</v>
      </c>
      <c r="K99" s="106" t="s">
        <v>251</v>
      </c>
      <c r="L99" s="106">
        <v>1</v>
      </c>
      <c r="M99" s="106" t="s">
        <v>434</v>
      </c>
      <c r="N99" s="107"/>
      <c r="O99" s="107"/>
      <c r="P99" s="107"/>
    </row>
    <row r="100" spans="1:16" ht="12.75" customHeight="1">
      <c r="A100" s="107"/>
      <c r="B100" s="107"/>
      <c r="C100" s="107"/>
      <c r="D100" s="107"/>
      <c r="E100" s="107"/>
      <c r="F100" s="107"/>
      <c r="G100" s="107"/>
      <c r="I100" s="107"/>
      <c r="J100" s="106">
        <v>9604</v>
      </c>
      <c r="K100" s="106" t="s">
        <v>68</v>
      </c>
      <c r="L100" s="106"/>
      <c r="M100" s="106" t="s">
        <v>429</v>
      </c>
      <c r="N100" s="107"/>
      <c r="O100" s="107"/>
      <c r="P100" s="107"/>
    </row>
    <row r="101" spans="1:16" ht="12.75" customHeight="1">
      <c r="A101" s="107"/>
      <c r="B101" s="107"/>
      <c r="C101" s="107"/>
      <c r="D101" s="107"/>
      <c r="E101" s="107"/>
      <c r="F101" s="107"/>
      <c r="G101" s="107"/>
      <c r="I101" s="107"/>
      <c r="J101" s="106">
        <v>9607</v>
      </c>
      <c r="K101" s="106" t="s">
        <v>374</v>
      </c>
      <c r="L101" s="106"/>
      <c r="M101" s="106" t="s">
        <v>429</v>
      </c>
      <c r="N101" s="107"/>
      <c r="O101" s="107"/>
      <c r="P101" s="107"/>
    </row>
    <row r="102" spans="1:16" ht="12.75" customHeight="1">
      <c r="A102" s="107"/>
      <c r="B102" s="107"/>
      <c r="C102" s="107"/>
      <c r="D102" s="107"/>
      <c r="E102" s="107"/>
      <c r="F102" s="107"/>
      <c r="G102" s="107"/>
      <c r="I102" s="107"/>
      <c r="J102" s="106">
        <v>9610</v>
      </c>
      <c r="K102" s="106" t="s">
        <v>314</v>
      </c>
      <c r="L102" s="106"/>
      <c r="M102" s="106" t="s">
        <v>429</v>
      </c>
      <c r="N102" s="107"/>
      <c r="O102" s="107"/>
      <c r="P102" s="107"/>
    </row>
    <row r="103" spans="1:16" ht="12.75" customHeight="1">
      <c r="A103" s="107"/>
      <c r="B103" s="107"/>
      <c r="C103" s="107"/>
      <c r="D103" s="107"/>
      <c r="E103" s="107"/>
      <c r="F103" s="107"/>
      <c r="G103" s="107"/>
      <c r="I103" s="107"/>
      <c r="J103" s="106">
        <v>9613</v>
      </c>
      <c r="K103" s="106" t="s">
        <v>116</v>
      </c>
      <c r="L103" s="106"/>
      <c r="M103" s="106" t="s">
        <v>429</v>
      </c>
      <c r="N103" s="107"/>
      <c r="O103" s="107"/>
      <c r="P103" s="107"/>
    </row>
    <row r="104" spans="1:16" ht="12.75" customHeight="1">
      <c r="A104" s="107"/>
      <c r="B104" s="107"/>
      <c r="C104" s="107"/>
      <c r="D104" s="107"/>
      <c r="E104" s="107"/>
      <c r="F104" s="107"/>
      <c r="G104" s="107"/>
      <c r="I104" s="107"/>
      <c r="J104" s="106">
        <v>9619</v>
      </c>
      <c r="K104" s="106" t="s">
        <v>316</v>
      </c>
      <c r="L104" s="106"/>
      <c r="M104" s="106" t="s">
        <v>429</v>
      </c>
      <c r="N104" s="107"/>
      <c r="O104" s="107"/>
      <c r="P104" s="107"/>
    </row>
    <row r="105" spans="1:16" ht="12.75" customHeight="1">
      <c r="A105" s="107"/>
      <c r="B105" s="107"/>
      <c r="C105" s="107"/>
      <c r="D105" s="107"/>
      <c r="E105" s="107"/>
      <c r="F105" s="107"/>
      <c r="G105" s="107"/>
      <c r="I105" s="107"/>
      <c r="J105" s="106"/>
      <c r="K105" s="106"/>
      <c r="L105" s="106"/>
      <c r="N105" s="107"/>
      <c r="O105" s="107"/>
      <c r="P105" s="107"/>
    </row>
    <row r="106" spans="1:16" ht="12.75" customHeight="1">
      <c r="A106" s="107"/>
      <c r="B106" s="107"/>
      <c r="C106" s="107"/>
      <c r="D106" s="107"/>
      <c r="E106" s="107"/>
      <c r="F106" s="107"/>
      <c r="G106" s="107"/>
      <c r="I106" s="107"/>
      <c r="J106" s="106"/>
      <c r="K106" s="106"/>
      <c r="L106" s="106"/>
      <c r="N106" s="107"/>
      <c r="O106" s="107"/>
      <c r="P106" s="107"/>
    </row>
    <row r="107" spans="1:16" ht="12.75" customHeight="1">
      <c r="A107" s="107"/>
      <c r="B107" s="107"/>
      <c r="C107" s="107"/>
      <c r="D107" s="107"/>
      <c r="E107" s="107"/>
      <c r="F107" s="107"/>
      <c r="G107" s="107"/>
      <c r="I107" s="107"/>
      <c r="J107" s="106"/>
      <c r="K107" s="106"/>
      <c r="L107" s="106"/>
      <c r="N107" s="107"/>
      <c r="O107" s="107"/>
      <c r="P107" s="107"/>
    </row>
    <row r="108" spans="1:16" ht="12.75" customHeight="1">
      <c r="A108" s="107"/>
      <c r="B108" s="107"/>
      <c r="C108" s="107"/>
      <c r="D108" s="107"/>
      <c r="E108" s="107"/>
      <c r="F108" s="107"/>
      <c r="G108" s="107"/>
      <c r="I108" s="107"/>
      <c r="J108" s="106"/>
      <c r="K108" s="106"/>
      <c r="L108" s="106"/>
      <c r="N108" s="107"/>
      <c r="O108" s="107"/>
      <c r="P108" s="107"/>
    </row>
    <row r="109" spans="1:16" ht="12.75" customHeight="1">
      <c r="A109" s="107"/>
      <c r="B109" s="107"/>
      <c r="C109" s="107"/>
      <c r="D109" s="107"/>
      <c r="E109" s="107"/>
      <c r="F109" s="107"/>
      <c r="G109" s="107"/>
      <c r="I109" s="107"/>
      <c r="J109" s="106"/>
      <c r="K109" s="106"/>
      <c r="L109" s="106"/>
      <c r="N109" s="107"/>
      <c r="O109" s="107"/>
      <c r="P109" s="107"/>
    </row>
    <row r="110" spans="1:16" ht="12.75" customHeight="1">
      <c r="A110" s="107"/>
      <c r="B110" s="107"/>
      <c r="C110" s="107"/>
      <c r="D110" s="107"/>
      <c r="E110" s="107"/>
      <c r="F110" s="107"/>
      <c r="G110" s="107"/>
      <c r="I110" s="107"/>
      <c r="J110" s="106"/>
      <c r="K110" s="106"/>
      <c r="L110" s="106"/>
      <c r="N110" s="107"/>
      <c r="O110" s="107"/>
      <c r="P110" s="107"/>
    </row>
    <row r="111" spans="1:16" ht="12.75" customHeight="1">
      <c r="A111" s="107"/>
      <c r="B111" s="107"/>
      <c r="C111" s="107"/>
      <c r="D111" s="107"/>
      <c r="E111" s="107"/>
      <c r="F111" s="107"/>
      <c r="G111" s="107"/>
      <c r="I111" s="107"/>
      <c r="J111" s="106"/>
      <c r="K111" s="106"/>
      <c r="L111" s="106"/>
      <c r="N111" s="107"/>
      <c r="O111" s="107"/>
      <c r="P111" s="107"/>
    </row>
    <row r="112" spans="1:16" ht="12.75" customHeight="1">
      <c r="A112" s="107"/>
      <c r="B112" s="107"/>
      <c r="C112" s="107"/>
      <c r="D112" s="107"/>
      <c r="E112" s="107"/>
      <c r="F112" s="107"/>
      <c r="G112" s="107"/>
      <c r="I112" s="107"/>
      <c r="J112" s="106"/>
      <c r="K112" s="106"/>
      <c r="L112" s="106"/>
      <c r="N112" s="107"/>
      <c r="O112" s="107"/>
      <c r="P112" s="107"/>
    </row>
    <row r="113" spans="1:16" ht="12.75" customHeight="1">
      <c r="A113" s="107"/>
      <c r="B113" s="107"/>
      <c r="C113" s="107"/>
      <c r="D113" s="107"/>
      <c r="E113" s="107"/>
      <c r="F113" s="107"/>
      <c r="G113" s="107"/>
      <c r="I113" s="107"/>
      <c r="J113" s="106"/>
      <c r="K113" s="106"/>
      <c r="L113" s="106"/>
      <c r="N113" s="107"/>
      <c r="O113" s="107"/>
      <c r="P113" s="107"/>
    </row>
    <row r="114" spans="1:16" ht="12.75" customHeight="1">
      <c r="A114" s="107"/>
      <c r="B114" s="107"/>
      <c r="C114" s="107"/>
      <c r="D114" s="107"/>
      <c r="E114" s="107"/>
      <c r="F114" s="107"/>
      <c r="G114" s="107"/>
      <c r="I114" s="107"/>
      <c r="J114" s="106"/>
      <c r="K114" s="106"/>
      <c r="L114" s="106"/>
      <c r="N114" s="107"/>
      <c r="O114" s="107"/>
      <c r="P114" s="107"/>
    </row>
    <row r="115" spans="1:16" ht="12.75" customHeight="1">
      <c r="A115" s="107"/>
      <c r="B115" s="107"/>
      <c r="C115" s="107"/>
      <c r="D115" s="107"/>
      <c r="E115" s="107"/>
      <c r="F115" s="107"/>
      <c r="G115" s="107"/>
      <c r="I115" s="107"/>
      <c r="J115" s="106"/>
      <c r="K115" s="106"/>
      <c r="L115" s="106"/>
      <c r="N115" s="107"/>
      <c r="O115" s="107"/>
      <c r="P115" s="107"/>
    </row>
    <row r="116" spans="1:16" ht="12.75" customHeight="1">
      <c r="A116" s="107"/>
      <c r="B116" s="107"/>
      <c r="C116" s="107"/>
      <c r="D116" s="107"/>
      <c r="E116" s="107"/>
      <c r="F116" s="107"/>
      <c r="G116" s="107"/>
      <c r="I116" s="107"/>
      <c r="J116" s="106"/>
      <c r="K116" s="106"/>
      <c r="L116" s="106"/>
      <c r="N116" s="107"/>
      <c r="O116" s="107"/>
      <c r="P116" s="107"/>
    </row>
    <row r="117" spans="1:16" ht="12.75" customHeight="1">
      <c r="A117" s="107"/>
      <c r="B117" s="107"/>
      <c r="C117" s="107"/>
      <c r="D117" s="107"/>
      <c r="E117" s="107"/>
      <c r="F117" s="107"/>
      <c r="G117" s="107"/>
      <c r="I117" s="107"/>
      <c r="J117" s="106"/>
      <c r="K117" s="106"/>
      <c r="L117" s="106"/>
      <c r="N117" s="107"/>
      <c r="O117" s="107"/>
      <c r="P117" s="107"/>
    </row>
    <row r="118" spans="1:16" ht="12.75" customHeight="1">
      <c r="A118" s="107"/>
      <c r="B118" s="107"/>
      <c r="C118" s="107"/>
      <c r="D118" s="107"/>
      <c r="E118" s="107"/>
      <c r="F118" s="107"/>
      <c r="G118" s="107"/>
      <c r="I118" s="107"/>
      <c r="J118" s="106"/>
      <c r="K118" s="106"/>
      <c r="L118" s="106"/>
      <c r="N118" s="107"/>
      <c r="O118" s="107"/>
      <c r="P118" s="107"/>
    </row>
    <row r="119" spans="1:16" ht="12.75" customHeight="1">
      <c r="A119" s="107"/>
      <c r="B119" s="107"/>
      <c r="C119" s="107"/>
      <c r="D119" s="107"/>
      <c r="E119" s="107"/>
      <c r="F119" s="107"/>
      <c r="G119" s="107"/>
      <c r="I119" s="107"/>
      <c r="J119" s="106"/>
      <c r="K119" s="106"/>
      <c r="L119" s="106"/>
      <c r="N119" s="107"/>
      <c r="O119" s="107"/>
      <c r="P119" s="107"/>
    </row>
    <row r="120" spans="1:16" ht="12.75" customHeight="1">
      <c r="A120" s="107"/>
      <c r="B120" s="107"/>
      <c r="C120" s="107"/>
      <c r="D120" s="107"/>
      <c r="E120" s="107"/>
      <c r="F120" s="107"/>
      <c r="G120" s="107"/>
      <c r="I120" s="107"/>
      <c r="J120" s="106"/>
      <c r="K120" s="106"/>
      <c r="L120" s="106"/>
      <c r="N120" s="107"/>
      <c r="O120" s="107"/>
      <c r="P120" s="107"/>
    </row>
    <row r="121" spans="1:16" ht="12.75" customHeight="1">
      <c r="A121" s="107"/>
      <c r="B121" s="107"/>
      <c r="C121" s="107"/>
      <c r="D121" s="107"/>
      <c r="E121" s="107"/>
      <c r="F121" s="107"/>
      <c r="G121" s="107"/>
      <c r="I121" s="107"/>
      <c r="J121" s="106"/>
      <c r="K121" s="106"/>
      <c r="L121" s="106"/>
      <c r="N121" s="107"/>
      <c r="O121" s="107"/>
      <c r="P121" s="107"/>
    </row>
    <row r="122" spans="1:16" ht="12.75" customHeight="1">
      <c r="A122" s="107"/>
      <c r="B122" s="107"/>
      <c r="C122" s="107"/>
      <c r="D122" s="107"/>
      <c r="E122" s="107"/>
      <c r="F122" s="107"/>
      <c r="G122" s="107"/>
      <c r="I122" s="107"/>
      <c r="J122" s="106"/>
      <c r="K122" s="106"/>
      <c r="L122" s="106"/>
      <c r="N122" s="107"/>
      <c r="O122" s="107"/>
      <c r="P122" s="107"/>
    </row>
    <row r="123" spans="1:16" ht="12.75" customHeight="1">
      <c r="A123" s="107"/>
      <c r="B123" s="107"/>
      <c r="C123" s="107"/>
      <c r="D123" s="107"/>
      <c r="E123" s="107"/>
      <c r="F123" s="107"/>
      <c r="G123" s="107"/>
      <c r="I123" s="107"/>
      <c r="J123" s="106"/>
      <c r="K123" s="106"/>
      <c r="L123" s="106"/>
      <c r="N123" s="107"/>
      <c r="O123" s="107"/>
      <c r="P123" s="107"/>
    </row>
    <row r="124" spans="1:16" ht="12.75" customHeight="1">
      <c r="A124" s="107"/>
      <c r="B124" s="107"/>
      <c r="C124" s="107"/>
      <c r="D124" s="107"/>
      <c r="E124" s="107"/>
      <c r="F124" s="107"/>
      <c r="G124" s="107"/>
      <c r="I124" s="107"/>
      <c r="J124" s="106"/>
      <c r="K124" s="106"/>
      <c r="L124" s="106"/>
      <c r="N124" s="107"/>
      <c r="O124" s="107"/>
      <c r="P124" s="107"/>
    </row>
    <row r="125" spans="1:16" ht="12.75" customHeight="1">
      <c r="A125" s="107"/>
      <c r="B125" s="107"/>
      <c r="C125" s="107"/>
      <c r="D125" s="107"/>
      <c r="E125" s="107"/>
      <c r="F125" s="107"/>
      <c r="G125" s="107"/>
      <c r="I125" s="107"/>
      <c r="J125" s="106"/>
      <c r="K125" s="106"/>
      <c r="L125" s="106"/>
      <c r="N125" s="107"/>
      <c r="O125" s="107"/>
      <c r="P125" s="107"/>
    </row>
    <row r="126" spans="1:16" ht="12.75" customHeight="1">
      <c r="A126" s="107"/>
      <c r="B126" s="107"/>
      <c r="C126" s="107"/>
      <c r="D126" s="107"/>
      <c r="E126" s="107"/>
      <c r="F126" s="107"/>
      <c r="G126" s="107"/>
      <c r="I126" s="107"/>
      <c r="J126" s="106"/>
      <c r="K126" s="106"/>
      <c r="L126" s="106"/>
      <c r="N126" s="107"/>
      <c r="O126" s="107"/>
      <c r="P126" s="107"/>
    </row>
    <row r="127" spans="1:16" ht="12.75" customHeight="1">
      <c r="A127" s="107"/>
      <c r="B127" s="107"/>
      <c r="C127" s="107"/>
      <c r="D127" s="107"/>
      <c r="E127" s="107"/>
      <c r="F127" s="107"/>
      <c r="G127" s="107"/>
      <c r="I127" s="107"/>
      <c r="J127" s="106"/>
      <c r="K127" s="106"/>
      <c r="L127" s="106"/>
      <c r="N127" s="107"/>
      <c r="O127" s="107"/>
      <c r="P127" s="107"/>
    </row>
    <row r="128" spans="1:16" ht="12.75" customHeight="1">
      <c r="A128" s="107"/>
      <c r="B128" s="107"/>
      <c r="C128" s="107"/>
      <c r="D128" s="107"/>
      <c r="E128" s="107"/>
      <c r="F128" s="107"/>
      <c r="G128" s="107"/>
      <c r="I128" s="107"/>
      <c r="J128" s="106"/>
      <c r="K128" s="106"/>
      <c r="L128" s="106"/>
      <c r="N128" s="107"/>
      <c r="O128" s="107"/>
      <c r="P128" s="107"/>
    </row>
    <row r="129" spans="1:16" ht="12.75" customHeight="1">
      <c r="A129" s="107"/>
      <c r="B129" s="107"/>
      <c r="C129" s="107"/>
      <c r="D129" s="107"/>
      <c r="E129" s="107"/>
      <c r="F129" s="107"/>
      <c r="G129" s="107"/>
      <c r="I129" s="107"/>
      <c r="J129" s="106"/>
      <c r="K129" s="106"/>
      <c r="L129" s="106"/>
      <c r="N129" s="107"/>
      <c r="O129" s="107"/>
      <c r="P129" s="107"/>
    </row>
    <row r="130" spans="1:16" ht="12.75" customHeight="1">
      <c r="A130" s="107"/>
      <c r="B130" s="107"/>
      <c r="C130" s="107"/>
      <c r="D130" s="107"/>
      <c r="E130" s="107"/>
      <c r="F130" s="107"/>
      <c r="G130" s="107"/>
      <c r="I130" s="107"/>
      <c r="J130" s="106"/>
      <c r="K130" s="106"/>
      <c r="L130" s="106"/>
      <c r="N130" s="107"/>
      <c r="O130" s="107"/>
      <c r="P130" s="107"/>
    </row>
    <row r="131" spans="1:16" ht="12.75" customHeight="1">
      <c r="A131" s="107"/>
      <c r="B131" s="107"/>
      <c r="C131" s="107"/>
      <c r="D131" s="107"/>
      <c r="E131" s="107"/>
      <c r="F131" s="107"/>
      <c r="G131" s="107"/>
      <c r="I131" s="107"/>
      <c r="J131" s="106"/>
      <c r="K131" s="106"/>
      <c r="L131" s="106"/>
      <c r="N131" s="107"/>
      <c r="O131" s="107"/>
      <c r="P131" s="107"/>
    </row>
    <row r="132" spans="1:16" ht="12.75" customHeight="1">
      <c r="A132" s="107"/>
      <c r="B132" s="107"/>
      <c r="C132" s="107"/>
      <c r="D132" s="107"/>
      <c r="E132" s="107"/>
      <c r="F132" s="107"/>
      <c r="G132" s="107"/>
      <c r="I132" s="107"/>
      <c r="J132" s="106"/>
      <c r="K132" s="106"/>
      <c r="L132" s="106"/>
      <c r="N132" s="107"/>
      <c r="O132" s="107"/>
      <c r="P132" s="107"/>
    </row>
    <row r="133" spans="1:16" ht="12.75" customHeight="1">
      <c r="A133" s="107"/>
      <c r="B133" s="107"/>
      <c r="C133" s="107"/>
      <c r="D133" s="107"/>
      <c r="E133" s="107"/>
      <c r="F133" s="107"/>
      <c r="G133" s="107"/>
      <c r="I133" s="107"/>
      <c r="J133" s="106"/>
      <c r="K133" s="106"/>
      <c r="L133" s="106"/>
      <c r="N133" s="107"/>
      <c r="O133" s="107"/>
      <c r="P133" s="107"/>
    </row>
    <row r="134" spans="1:16" ht="12.75" customHeight="1">
      <c r="A134" s="107"/>
      <c r="B134" s="107"/>
      <c r="C134" s="107"/>
      <c r="D134" s="107"/>
      <c r="E134" s="107"/>
      <c r="F134" s="107"/>
      <c r="G134" s="107"/>
      <c r="I134" s="107"/>
      <c r="J134" s="106"/>
      <c r="K134" s="106"/>
      <c r="L134" s="106"/>
      <c r="N134" s="107"/>
      <c r="O134" s="107"/>
      <c r="P134" s="107"/>
    </row>
    <row r="135" spans="1:16" ht="12.75" customHeight="1">
      <c r="A135" s="107"/>
      <c r="B135" s="107"/>
      <c r="C135" s="107"/>
      <c r="D135" s="107"/>
      <c r="E135" s="107"/>
      <c r="F135" s="107"/>
      <c r="G135" s="107"/>
      <c r="I135" s="107"/>
      <c r="J135" s="106"/>
      <c r="K135" s="106"/>
      <c r="L135" s="106"/>
      <c r="N135" s="107"/>
      <c r="O135" s="107"/>
      <c r="P135" s="107"/>
    </row>
    <row r="136" spans="1:16" ht="12.75">
      <c r="A136" s="107"/>
      <c r="B136" s="107"/>
      <c r="C136" s="107"/>
      <c r="D136" s="107"/>
      <c r="E136" s="107"/>
      <c r="F136" s="107"/>
      <c r="G136" s="107"/>
      <c r="I136" s="107"/>
      <c r="J136" s="106"/>
      <c r="K136" s="106"/>
      <c r="L136" s="106"/>
      <c r="M136" s="107"/>
      <c r="N136" s="107"/>
      <c r="O136" s="107"/>
      <c r="P136" s="107"/>
    </row>
    <row r="137" spans="1:16" ht="12.75">
      <c r="A137" s="107"/>
      <c r="B137" s="107"/>
      <c r="C137" s="107"/>
      <c r="D137" s="107"/>
      <c r="E137" s="107"/>
      <c r="F137" s="107"/>
      <c r="G137" s="107"/>
      <c r="I137" s="107"/>
      <c r="J137" s="106"/>
      <c r="K137" s="106"/>
      <c r="L137" s="106"/>
      <c r="M137" s="107"/>
      <c r="N137" s="107"/>
      <c r="O137" s="107"/>
      <c r="P137" s="107"/>
    </row>
    <row r="138" spans="1:16" ht="12.75">
      <c r="A138" s="107"/>
      <c r="B138" s="107"/>
      <c r="C138" s="107"/>
      <c r="D138" s="107"/>
      <c r="E138" s="107"/>
      <c r="F138" s="107"/>
      <c r="G138" s="107"/>
      <c r="I138" s="107"/>
      <c r="J138" s="106"/>
      <c r="K138" s="106"/>
      <c r="L138" s="106"/>
      <c r="M138" s="107"/>
      <c r="N138" s="107"/>
      <c r="O138" s="107"/>
      <c r="P138" s="107"/>
    </row>
    <row r="139" spans="1:16" ht="12.75">
      <c r="A139" s="107"/>
      <c r="B139" s="107"/>
      <c r="C139" s="107"/>
      <c r="D139" s="107"/>
      <c r="E139" s="107"/>
      <c r="F139" s="107"/>
      <c r="G139" s="107"/>
      <c r="I139" s="107"/>
      <c r="J139" s="106"/>
      <c r="K139" s="106"/>
      <c r="L139" s="106"/>
      <c r="M139" s="107"/>
      <c r="N139" s="107"/>
      <c r="O139" s="107"/>
      <c r="P139" s="107"/>
    </row>
    <row r="140" spans="1:16" ht="12.75">
      <c r="A140" s="107"/>
      <c r="B140" s="107"/>
      <c r="C140" s="107"/>
      <c r="D140" s="107"/>
      <c r="E140" s="107"/>
      <c r="F140" s="107"/>
      <c r="G140" s="107"/>
      <c r="I140" s="107"/>
      <c r="J140" s="106"/>
      <c r="K140" s="106"/>
      <c r="L140" s="106"/>
      <c r="M140" s="107"/>
      <c r="N140" s="107"/>
      <c r="O140" s="107"/>
      <c r="P140" s="107"/>
    </row>
    <row r="141" spans="1:16" ht="12.75">
      <c r="A141" s="107"/>
      <c r="B141" s="107"/>
      <c r="C141" s="107"/>
      <c r="D141" s="107"/>
      <c r="E141" s="107"/>
      <c r="F141" s="107"/>
      <c r="G141" s="107"/>
      <c r="I141" s="107"/>
      <c r="J141" s="106"/>
      <c r="K141" s="106"/>
      <c r="L141" s="106"/>
      <c r="M141" s="107"/>
      <c r="N141" s="107"/>
      <c r="O141" s="107"/>
      <c r="P141" s="107"/>
    </row>
    <row r="142" spans="1:16" ht="12.75">
      <c r="A142" s="107"/>
      <c r="B142" s="107"/>
      <c r="C142" s="107"/>
      <c r="D142" s="107"/>
      <c r="E142" s="107"/>
      <c r="F142" s="107"/>
      <c r="G142" s="107"/>
      <c r="I142" s="107"/>
      <c r="J142" s="106"/>
      <c r="K142" s="106"/>
      <c r="L142" s="106"/>
      <c r="M142" s="107"/>
      <c r="N142" s="107"/>
      <c r="O142" s="107"/>
      <c r="P142" s="107"/>
    </row>
    <row r="143" spans="1:16" ht="12.75">
      <c r="A143" s="107"/>
      <c r="B143" s="107"/>
      <c r="C143" s="107"/>
      <c r="D143" s="107"/>
      <c r="E143" s="107"/>
      <c r="F143" s="107"/>
      <c r="G143" s="107"/>
      <c r="I143" s="107"/>
      <c r="J143" s="106"/>
      <c r="K143" s="106"/>
      <c r="L143" s="106"/>
      <c r="M143" s="107"/>
      <c r="N143" s="107"/>
      <c r="O143" s="107"/>
      <c r="P143" s="107"/>
    </row>
    <row r="144" spans="1:16" ht="12.75">
      <c r="A144" s="107"/>
      <c r="B144" s="107"/>
      <c r="C144" s="107"/>
      <c r="D144" s="107"/>
      <c r="E144" s="107"/>
      <c r="F144" s="107"/>
      <c r="G144" s="107"/>
      <c r="I144" s="107"/>
      <c r="J144" s="106"/>
      <c r="K144" s="106"/>
      <c r="L144" s="106"/>
      <c r="M144" s="107"/>
      <c r="N144" s="107"/>
      <c r="O144" s="107"/>
      <c r="P144" s="107"/>
    </row>
    <row r="145" spans="1:16" ht="12.75">
      <c r="A145" s="107"/>
      <c r="B145" s="107"/>
      <c r="C145" s="107"/>
      <c r="D145" s="107"/>
      <c r="E145" s="107"/>
      <c r="F145" s="107"/>
      <c r="G145" s="107"/>
      <c r="I145" s="107"/>
      <c r="J145" s="106"/>
      <c r="K145" s="106"/>
      <c r="L145" s="106"/>
      <c r="M145" s="107"/>
      <c r="N145" s="107"/>
      <c r="O145" s="107"/>
      <c r="P145" s="107"/>
    </row>
    <row r="146" spans="1:16" ht="12.75">
      <c r="A146" s="107"/>
      <c r="B146" s="107"/>
      <c r="C146" s="107"/>
      <c r="D146" s="107"/>
      <c r="E146" s="107"/>
      <c r="F146" s="107"/>
      <c r="G146" s="107"/>
      <c r="I146" s="107"/>
      <c r="J146" s="106"/>
      <c r="K146" s="106"/>
      <c r="L146" s="106"/>
      <c r="M146" s="107"/>
      <c r="N146" s="107"/>
      <c r="O146" s="107"/>
      <c r="P146" s="107"/>
    </row>
    <row r="147" spans="1:16" ht="12.75">
      <c r="A147" s="107"/>
      <c r="B147" s="107"/>
      <c r="C147" s="107"/>
      <c r="D147" s="107"/>
      <c r="E147" s="107"/>
      <c r="F147" s="107"/>
      <c r="G147" s="107"/>
      <c r="I147" s="107"/>
      <c r="J147" s="106"/>
      <c r="K147" s="106"/>
      <c r="L147" s="106"/>
      <c r="M147" s="107"/>
      <c r="N147" s="107"/>
      <c r="O147" s="107"/>
      <c r="P147" s="107"/>
    </row>
    <row r="148" spans="1:16" ht="12.75">
      <c r="A148" s="107"/>
      <c r="B148" s="107"/>
      <c r="C148" s="107"/>
      <c r="D148" s="107"/>
      <c r="E148" s="107"/>
      <c r="F148" s="107"/>
      <c r="G148" s="107"/>
      <c r="I148" s="107"/>
      <c r="J148" s="106"/>
      <c r="K148" s="106"/>
      <c r="L148" s="106"/>
      <c r="M148" s="107"/>
      <c r="N148" s="107"/>
      <c r="O148" s="107"/>
      <c r="P148" s="107"/>
    </row>
    <row r="149" spans="1:16" ht="12.75">
      <c r="A149" s="107"/>
      <c r="B149" s="107"/>
      <c r="C149" s="107"/>
      <c r="D149" s="107"/>
      <c r="E149" s="107"/>
      <c r="F149" s="107"/>
      <c r="G149" s="107"/>
      <c r="I149" s="107"/>
      <c r="J149" s="106"/>
      <c r="K149" s="106"/>
      <c r="L149" s="106"/>
      <c r="M149" s="107"/>
      <c r="N149" s="107"/>
      <c r="O149" s="107"/>
      <c r="P149" s="107"/>
    </row>
    <row r="150" spans="1:16" ht="12.75">
      <c r="A150" s="107"/>
      <c r="B150" s="107"/>
      <c r="C150" s="107"/>
      <c r="D150" s="107"/>
      <c r="E150" s="107"/>
      <c r="F150" s="107"/>
      <c r="G150" s="107"/>
      <c r="I150" s="107"/>
      <c r="J150" s="106"/>
      <c r="K150" s="106"/>
      <c r="L150" s="106"/>
      <c r="M150" s="107"/>
      <c r="N150" s="107"/>
      <c r="O150" s="107"/>
      <c r="P150" s="107"/>
    </row>
    <row r="151" spans="1:16" ht="12.75">
      <c r="A151" s="107"/>
      <c r="B151" s="107"/>
      <c r="C151" s="107"/>
      <c r="D151" s="107"/>
      <c r="E151" s="107"/>
      <c r="F151" s="107"/>
      <c r="G151" s="107"/>
      <c r="I151" s="107"/>
      <c r="J151" s="106"/>
      <c r="K151" s="106"/>
      <c r="L151" s="106"/>
      <c r="M151" s="107"/>
      <c r="N151" s="107"/>
      <c r="O151" s="107"/>
      <c r="P151" s="107"/>
    </row>
    <row r="152" spans="1:16" ht="12.75">
      <c r="A152" s="107"/>
      <c r="B152" s="107"/>
      <c r="C152" s="107"/>
      <c r="D152" s="107"/>
      <c r="E152" s="107"/>
      <c r="F152" s="107"/>
      <c r="G152" s="107"/>
      <c r="I152" s="107"/>
      <c r="J152" s="106"/>
      <c r="K152" s="106"/>
      <c r="L152" s="106"/>
      <c r="M152" s="107"/>
      <c r="N152" s="107"/>
      <c r="O152" s="107"/>
      <c r="P152" s="107"/>
    </row>
    <row r="153" spans="1:16" ht="12.75">
      <c r="A153" s="107"/>
      <c r="B153" s="107"/>
      <c r="C153" s="107"/>
      <c r="D153" s="107"/>
      <c r="E153" s="107"/>
      <c r="F153" s="107"/>
      <c r="G153" s="107"/>
      <c r="I153" s="107"/>
      <c r="J153" s="106"/>
      <c r="K153" s="106"/>
      <c r="L153" s="106"/>
      <c r="M153" s="107"/>
      <c r="N153" s="107"/>
      <c r="O153" s="107"/>
      <c r="P153" s="107"/>
    </row>
    <row r="154" spans="1:16" ht="12.75">
      <c r="A154" s="107"/>
      <c r="B154" s="107"/>
      <c r="C154" s="107"/>
      <c r="D154" s="107"/>
      <c r="E154" s="107"/>
      <c r="F154" s="107"/>
      <c r="G154" s="107"/>
      <c r="I154" s="107"/>
      <c r="J154" s="106"/>
      <c r="K154" s="106"/>
      <c r="L154" s="106"/>
      <c r="M154" s="107"/>
      <c r="N154" s="107"/>
      <c r="O154" s="107"/>
      <c r="P154" s="107"/>
    </row>
    <row r="155" spans="1:16" ht="12.75">
      <c r="A155" s="107"/>
      <c r="B155" s="107"/>
      <c r="C155" s="107"/>
      <c r="D155" s="107"/>
      <c r="E155" s="107"/>
      <c r="F155" s="107"/>
      <c r="G155" s="107"/>
      <c r="I155" s="107"/>
      <c r="J155" s="106"/>
      <c r="K155" s="106"/>
      <c r="L155" s="106"/>
      <c r="M155" s="107"/>
      <c r="N155" s="107"/>
      <c r="O155" s="107"/>
      <c r="P155" s="107"/>
    </row>
    <row r="156" spans="1:16" ht="12.75">
      <c r="A156" s="107"/>
      <c r="B156" s="107"/>
      <c r="C156" s="107"/>
      <c r="D156" s="107"/>
      <c r="E156" s="107"/>
      <c r="F156" s="107"/>
      <c r="G156" s="107"/>
      <c r="I156" s="107"/>
      <c r="J156" s="106"/>
      <c r="K156" s="106"/>
      <c r="L156" s="106"/>
      <c r="M156" s="107"/>
      <c r="N156" s="107"/>
      <c r="O156" s="107"/>
      <c r="P156" s="107"/>
    </row>
    <row r="157" spans="1:16" ht="12.75">
      <c r="A157" s="107"/>
      <c r="B157" s="107"/>
      <c r="C157" s="107"/>
      <c r="D157" s="107"/>
      <c r="E157" s="107"/>
      <c r="F157" s="107"/>
      <c r="G157" s="107"/>
      <c r="I157" s="107"/>
      <c r="J157" s="106"/>
      <c r="K157" s="106"/>
      <c r="L157" s="106"/>
      <c r="M157" s="107"/>
      <c r="N157" s="107"/>
      <c r="O157" s="107"/>
      <c r="P157" s="107"/>
    </row>
    <row r="158" spans="1:16" ht="12.75">
      <c r="A158" s="107"/>
      <c r="B158" s="107"/>
      <c r="C158" s="107"/>
      <c r="D158" s="107"/>
      <c r="E158" s="107"/>
      <c r="F158" s="107"/>
      <c r="G158" s="107"/>
      <c r="I158" s="107"/>
      <c r="J158" s="106"/>
      <c r="K158" s="106"/>
      <c r="L158" s="106"/>
      <c r="M158" s="107"/>
      <c r="N158" s="107"/>
      <c r="O158" s="107"/>
      <c r="P158" s="107"/>
    </row>
    <row r="159" spans="1:16" ht="12.75">
      <c r="A159" s="107"/>
      <c r="B159" s="107"/>
      <c r="C159" s="107"/>
      <c r="D159" s="107"/>
      <c r="E159" s="107"/>
      <c r="F159" s="107"/>
      <c r="G159" s="107"/>
      <c r="I159" s="107"/>
      <c r="J159" s="106"/>
      <c r="K159" s="106"/>
      <c r="L159" s="106"/>
      <c r="M159" s="107"/>
      <c r="N159" s="107"/>
      <c r="O159" s="107"/>
      <c r="P159" s="107"/>
    </row>
    <row r="160" spans="1:16" ht="12.75">
      <c r="A160" s="107"/>
      <c r="B160" s="107"/>
      <c r="C160" s="107"/>
      <c r="D160" s="107"/>
      <c r="E160" s="107"/>
      <c r="F160" s="107"/>
      <c r="G160" s="107"/>
      <c r="I160" s="107"/>
      <c r="J160" s="106"/>
      <c r="K160" s="106"/>
      <c r="L160" s="106"/>
      <c r="M160" s="107"/>
      <c r="N160" s="107"/>
      <c r="O160" s="107"/>
      <c r="P160" s="107"/>
    </row>
    <row r="161" spans="1:16" ht="12.75">
      <c r="A161" s="107"/>
      <c r="B161" s="107"/>
      <c r="C161" s="107"/>
      <c r="D161" s="107"/>
      <c r="E161" s="107"/>
      <c r="F161" s="107"/>
      <c r="G161" s="107"/>
      <c r="I161" s="107"/>
      <c r="J161" s="106"/>
      <c r="K161" s="106"/>
      <c r="L161" s="106"/>
      <c r="M161" s="107"/>
      <c r="N161" s="107"/>
      <c r="O161" s="107"/>
      <c r="P161" s="107"/>
    </row>
    <row r="162" spans="1:16" ht="12.75">
      <c r="A162" s="107"/>
      <c r="B162" s="107"/>
      <c r="C162" s="107"/>
      <c r="D162" s="107"/>
      <c r="E162" s="107"/>
      <c r="F162" s="107"/>
      <c r="G162" s="107"/>
      <c r="I162" s="107"/>
      <c r="J162" s="106"/>
      <c r="K162" s="106"/>
      <c r="L162" s="106"/>
      <c r="M162" s="107"/>
      <c r="N162" s="107"/>
      <c r="O162" s="107"/>
      <c r="P162" s="107"/>
    </row>
  </sheetData>
  <sheetProtection/>
  <printOptions/>
  <pageMargins left="0.590157" right="0.590157" top="0.590157" bottom="0.59015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SheetLayoutView="100" zoomScalePageLayoutView="0" workbookViewId="0" topLeftCell="A1">
      <selection activeCell="S7" sqref="S7"/>
    </sheetView>
  </sheetViews>
  <sheetFormatPr defaultColWidth="13.66015625" defaultRowHeight="11.25" customHeight="1"/>
  <cols>
    <col min="1" max="1" width="4.66015625" style="108" customWidth="1"/>
    <col min="2" max="2" width="10.66015625" style="108" customWidth="1"/>
    <col min="3" max="3" width="8.66015625" style="108" customWidth="1"/>
    <col min="4" max="5" width="20.66015625" style="108" customWidth="1"/>
    <col min="6" max="6" width="4.66015625" style="108" customWidth="1"/>
    <col min="7" max="7" width="32.66015625" style="108" customWidth="1"/>
    <col min="8" max="8" width="13.66015625" style="108" customWidth="1"/>
    <col min="9" max="9" width="4.66015625" style="108" customWidth="1"/>
    <col min="10" max="16" width="8.66015625" style="108" customWidth="1"/>
    <col min="17" max="17" width="10.66015625" style="108" customWidth="1"/>
    <col min="18" max="18" width="8.66015625" style="108" customWidth="1"/>
    <col min="19" max="19" width="10.66015625" style="108" customWidth="1"/>
    <col min="20" max="20" width="30.66015625" style="108" customWidth="1"/>
    <col min="21" max="21" width="4.66015625" style="108" customWidth="1"/>
    <col min="22" max="16384" width="13.66015625" style="108" customWidth="1"/>
  </cols>
  <sheetData>
    <row r="1" ht="14.25" customHeight="1" thickBot="1">
      <c r="B1" s="128" t="s">
        <v>215</v>
      </c>
    </row>
    <row r="2" spans="10:20" ht="17.25" thickTop="1">
      <c r="J2" s="122" t="s">
        <v>214</v>
      </c>
      <c r="K2" s="121" t="s">
        <v>213</v>
      </c>
      <c r="L2" s="121" t="s">
        <v>212</v>
      </c>
      <c r="M2" s="121" t="s">
        <v>211</v>
      </c>
      <c r="N2" s="121" t="s">
        <v>210</v>
      </c>
      <c r="O2" s="121" t="s">
        <v>209</v>
      </c>
      <c r="P2" s="110"/>
      <c r="S2" s="117" t="s">
        <v>208</v>
      </c>
      <c r="T2" s="127"/>
    </row>
    <row r="3" spans="1:21" ht="17.25" thickBot="1">
      <c r="A3" s="108" t="s">
        <v>207</v>
      </c>
      <c r="C3" s="126" t="s">
        <v>217</v>
      </c>
      <c r="G3" s="125" t="s">
        <v>206</v>
      </c>
      <c r="H3" s="108" t="s">
        <v>205</v>
      </c>
      <c r="J3" s="124"/>
      <c r="K3" s="123"/>
      <c r="L3" s="123"/>
      <c r="M3" s="123"/>
      <c r="N3" s="123"/>
      <c r="O3" s="123"/>
      <c r="P3" s="110"/>
      <c r="S3" s="117" t="s">
        <v>204</v>
      </c>
      <c r="T3" s="120" t="s">
        <v>219</v>
      </c>
      <c r="U3" s="115" t="s">
        <v>174</v>
      </c>
    </row>
    <row r="4" spans="1:21" ht="11.25" customHeight="1" thickTop="1">
      <c r="A4" s="114"/>
      <c r="B4" s="114"/>
      <c r="C4" s="114"/>
      <c r="D4" s="114"/>
      <c r="E4" s="114"/>
      <c r="G4" s="114"/>
      <c r="H4" s="114"/>
      <c r="J4" s="122" t="s">
        <v>203</v>
      </c>
      <c r="K4" s="121" t="s">
        <v>700</v>
      </c>
      <c r="L4" s="121" t="s">
        <v>202</v>
      </c>
      <c r="M4" s="121" t="s">
        <v>201</v>
      </c>
      <c r="N4" s="121" t="s">
        <v>200</v>
      </c>
      <c r="O4" s="121"/>
      <c r="P4" s="110"/>
      <c r="S4" s="114"/>
      <c r="T4" s="119"/>
      <c r="U4" s="114"/>
    </row>
    <row r="5" spans="3:21" ht="11.25" customHeight="1">
      <c r="C5" s="108" t="s">
        <v>199</v>
      </c>
      <c r="G5" s="118" t="s">
        <v>218</v>
      </c>
      <c r="J5" s="113" t="s">
        <v>198</v>
      </c>
      <c r="K5" s="111" t="s">
        <v>701</v>
      </c>
      <c r="L5" s="111" t="s">
        <v>197</v>
      </c>
      <c r="M5" s="111" t="s">
        <v>190</v>
      </c>
      <c r="N5" s="112" t="s">
        <v>196</v>
      </c>
      <c r="O5" s="111"/>
      <c r="P5" s="110"/>
      <c r="S5" s="117" t="s">
        <v>195</v>
      </c>
      <c r="T5" s="120" t="s">
        <v>194</v>
      </c>
      <c r="U5" s="115" t="s">
        <v>174</v>
      </c>
    </row>
    <row r="6" spans="3:21" ht="11.25" customHeight="1">
      <c r="C6" s="108" t="s">
        <v>193</v>
      </c>
      <c r="J6" s="113" t="s">
        <v>192</v>
      </c>
      <c r="K6" s="111" t="s">
        <v>702</v>
      </c>
      <c r="L6" s="111" t="s">
        <v>191</v>
      </c>
      <c r="M6" s="111" t="s">
        <v>190</v>
      </c>
      <c r="N6" s="112" t="s">
        <v>189</v>
      </c>
      <c r="O6" s="111"/>
      <c r="P6" s="110"/>
      <c r="S6" s="114"/>
      <c r="T6" s="119"/>
      <c r="U6" s="114"/>
    </row>
    <row r="7" spans="7:21" ht="11.25" customHeight="1">
      <c r="G7" s="118" t="s">
        <v>180</v>
      </c>
      <c r="J7" s="113" t="s">
        <v>188</v>
      </c>
      <c r="K7" s="111" t="s">
        <v>702</v>
      </c>
      <c r="L7" s="111" t="s">
        <v>178</v>
      </c>
      <c r="M7" s="111" t="s">
        <v>187</v>
      </c>
      <c r="N7" s="112" t="s">
        <v>186</v>
      </c>
      <c r="O7" s="111"/>
      <c r="P7" s="110"/>
      <c r="S7" s="108" t="s">
        <v>185</v>
      </c>
      <c r="T7" s="120" t="s">
        <v>184</v>
      </c>
      <c r="U7" s="115" t="s">
        <v>174</v>
      </c>
    </row>
    <row r="8" spans="10:21" ht="11.25" customHeight="1">
      <c r="J8" s="113" t="s">
        <v>183</v>
      </c>
      <c r="K8" s="111" t="s">
        <v>703</v>
      </c>
      <c r="L8" s="111" t="s">
        <v>182</v>
      </c>
      <c r="M8" s="111" t="s">
        <v>169</v>
      </c>
      <c r="N8" s="112" t="s">
        <v>181</v>
      </c>
      <c r="O8" s="111"/>
      <c r="P8" s="110"/>
      <c r="S8" s="114"/>
      <c r="T8" s="119"/>
      <c r="U8" s="114"/>
    </row>
    <row r="9" spans="7:21" ht="11.25" customHeight="1">
      <c r="G9" s="118" t="s">
        <v>180</v>
      </c>
      <c r="J9" s="113" t="s">
        <v>179</v>
      </c>
      <c r="K9" s="111" t="s">
        <v>703</v>
      </c>
      <c r="L9" s="111" t="s">
        <v>178</v>
      </c>
      <c r="M9" s="111" t="s">
        <v>169</v>
      </c>
      <c r="N9" s="112" t="s">
        <v>177</v>
      </c>
      <c r="O9" s="111"/>
      <c r="P9" s="110"/>
      <c r="S9" s="117" t="s">
        <v>176</v>
      </c>
      <c r="T9" s="116" t="s">
        <v>175</v>
      </c>
      <c r="U9" s="115" t="s">
        <v>174</v>
      </c>
    </row>
    <row r="10" spans="10:21" ht="11.25" customHeight="1">
      <c r="J10" s="113" t="s">
        <v>173</v>
      </c>
      <c r="K10" s="111" t="s">
        <v>700</v>
      </c>
      <c r="L10" s="111" t="s">
        <v>170</v>
      </c>
      <c r="M10" s="111" t="s">
        <v>172</v>
      </c>
      <c r="N10" s="112" t="s">
        <v>171</v>
      </c>
      <c r="O10" s="111"/>
      <c r="P10" s="110"/>
      <c r="S10" s="114"/>
      <c r="T10" s="114"/>
      <c r="U10" s="114"/>
    </row>
    <row r="11" spans="10:16" ht="11.25" customHeight="1" thickBot="1">
      <c r="J11" s="113"/>
      <c r="K11" s="111"/>
      <c r="L11" s="111"/>
      <c r="M11" s="111"/>
      <c r="N11" s="112"/>
      <c r="O11" s="111"/>
      <c r="P11" s="110"/>
    </row>
    <row r="12" spans="10:15" ht="11.25" customHeight="1" thickTop="1">
      <c r="J12" s="109"/>
      <c r="K12" s="109"/>
      <c r="L12" s="109"/>
      <c r="M12" s="109"/>
      <c r="N12" s="109"/>
      <c r="O12" s="109"/>
    </row>
  </sheetData>
  <sheetProtection/>
  <printOptions/>
  <pageMargins left="0.5905511811023622" right="0.5905511811023622" top="0.39370078740157477" bottom="0.5905511811023622" header="0.3188976377952756" footer="0.4704724409448819"/>
  <pageSetup horizontalDpi="600" verticalDpi="600" orientation="landscape" paperSize="1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defaultGridColor="0" zoomScalePageLayoutView="0" colorId="22" workbookViewId="0" topLeftCell="A1">
      <selection activeCell="I6" sqref="I6"/>
    </sheetView>
  </sheetViews>
  <sheetFormatPr defaultColWidth="15.83203125" defaultRowHeight="13.5" customHeight="1"/>
  <cols>
    <col min="1" max="1" width="2.83203125" style="3" customWidth="1"/>
    <col min="2" max="2" width="9.33203125" style="3" customWidth="1"/>
    <col min="3" max="3" width="21.33203125" style="3" customWidth="1"/>
    <col min="4" max="4" width="4.66015625" style="26" customWidth="1"/>
    <col min="5" max="5" width="25.66015625" style="3" customWidth="1"/>
    <col min="6" max="6" width="3.83203125" style="26" customWidth="1"/>
    <col min="7" max="7" width="5" style="26" customWidth="1"/>
    <col min="8" max="8" width="9.66015625" style="27" customWidth="1"/>
    <col min="9" max="9" width="7" style="28" customWidth="1"/>
    <col min="10" max="10" width="5.83203125" style="3" customWidth="1"/>
    <col min="11" max="11" width="3.83203125" style="3" customWidth="1"/>
    <col min="12" max="12" width="5" style="3" customWidth="1"/>
    <col min="13" max="13" width="9.33203125" style="136" customWidth="1"/>
    <col min="14" max="14" width="7" style="28" customWidth="1"/>
    <col min="15" max="15" width="5.83203125" style="3" customWidth="1"/>
    <col min="16" max="16" width="8.33203125" style="3" customWidth="1"/>
    <col min="17" max="17" width="5.83203125" style="3" customWidth="1"/>
    <col min="18" max="18" width="1.3359375" style="3" customWidth="1"/>
    <col min="19" max="16384" width="15.83203125" style="3" customWidth="1"/>
  </cols>
  <sheetData>
    <row r="1" spans="1:18" ht="21" customHeight="1">
      <c r="A1" s="30"/>
      <c r="B1" s="31" t="s">
        <v>31</v>
      </c>
      <c r="C1" s="32"/>
      <c r="D1" s="32"/>
      <c r="E1" s="33"/>
      <c r="F1" s="32"/>
      <c r="G1" s="32"/>
      <c r="H1" s="33"/>
      <c r="I1" s="33"/>
      <c r="J1" s="33"/>
      <c r="K1" s="33"/>
      <c r="L1" s="33"/>
      <c r="M1" s="134"/>
      <c r="N1" s="34"/>
      <c r="O1" s="30"/>
      <c r="P1" s="30"/>
      <c r="Q1" s="30"/>
      <c r="R1" s="30"/>
    </row>
    <row r="2" spans="1:18" ht="12">
      <c r="A2" s="30"/>
      <c r="B2" s="33"/>
      <c r="C2" s="32"/>
      <c r="D2" s="32"/>
      <c r="E2" s="33"/>
      <c r="F2" s="32"/>
      <c r="G2" s="32"/>
      <c r="H2" s="33"/>
      <c r="I2" s="33"/>
      <c r="J2" s="33"/>
      <c r="K2" s="33"/>
      <c r="L2" s="33"/>
      <c r="M2" s="134"/>
      <c r="N2" s="35"/>
      <c r="O2" s="30"/>
      <c r="P2" s="30"/>
      <c r="Q2" s="36" t="s">
        <v>32</v>
      </c>
      <c r="R2" s="30"/>
    </row>
    <row r="3" spans="1:18" ht="11.25" customHeight="1">
      <c r="A3" s="30"/>
      <c r="B3" s="37"/>
      <c r="C3" s="38"/>
      <c r="D3" s="38"/>
      <c r="E3" s="38"/>
      <c r="F3" s="39"/>
      <c r="G3" s="33"/>
      <c r="H3" s="32" t="s">
        <v>33</v>
      </c>
      <c r="I3" s="32"/>
      <c r="J3" s="32"/>
      <c r="K3" s="38"/>
      <c r="L3" s="32"/>
      <c r="M3" s="135" t="s">
        <v>34</v>
      </c>
      <c r="N3" s="40"/>
      <c r="O3" s="32"/>
      <c r="P3" s="38"/>
      <c r="Q3" s="38"/>
      <c r="R3" s="41"/>
    </row>
    <row r="4" spans="1:18" ht="11.25" customHeight="1">
      <c r="A4" s="30"/>
      <c r="B4" s="41" t="s">
        <v>35</v>
      </c>
      <c r="C4" s="42" t="s">
        <v>36</v>
      </c>
      <c r="D4" s="42" t="s">
        <v>37</v>
      </c>
      <c r="E4" s="42" t="s">
        <v>38</v>
      </c>
      <c r="F4" s="42"/>
      <c r="H4" s="26"/>
      <c r="I4" s="26"/>
      <c r="J4" s="26"/>
      <c r="K4" s="42"/>
      <c r="L4" s="26"/>
      <c r="N4" s="43"/>
      <c r="O4" s="26"/>
      <c r="P4" s="42" t="s">
        <v>39</v>
      </c>
      <c r="Q4" s="42"/>
      <c r="R4" s="41"/>
    </row>
    <row r="5" spans="1:18" ht="11.25" customHeight="1">
      <c r="A5" s="30"/>
      <c r="B5" s="41"/>
      <c r="C5" s="42"/>
      <c r="D5" s="42"/>
      <c r="E5" s="42"/>
      <c r="F5" s="42" t="s">
        <v>40</v>
      </c>
      <c r="G5" s="26" t="s">
        <v>41</v>
      </c>
      <c r="H5" s="26" t="s">
        <v>42</v>
      </c>
      <c r="I5" s="26" t="s">
        <v>43</v>
      </c>
      <c r="J5" s="26" t="s">
        <v>44</v>
      </c>
      <c r="K5" s="42" t="s">
        <v>40</v>
      </c>
      <c r="L5" s="26" t="s">
        <v>41</v>
      </c>
      <c r="M5" s="136" t="s">
        <v>42</v>
      </c>
      <c r="N5" s="43" t="s">
        <v>43</v>
      </c>
      <c r="O5" s="26" t="s">
        <v>44</v>
      </c>
      <c r="P5" s="42" t="s">
        <v>44</v>
      </c>
      <c r="Q5" s="42" t="s">
        <v>45</v>
      </c>
      <c r="R5" s="41"/>
    </row>
    <row r="6" spans="1:18" ht="15.75" customHeight="1">
      <c r="A6" s="30">
        <v>1</v>
      </c>
      <c r="B6" s="44">
        <v>549</v>
      </c>
      <c r="C6" s="45" t="s">
        <v>240</v>
      </c>
      <c r="D6" s="45">
        <v>3</v>
      </c>
      <c r="E6" s="46" t="s">
        <v>241</v>
      </c>
      <c r="F6" s="45">
        <v>4</v>
      </c>
      <c r="G6" s="47">
        <v>5</v>
      </c>
      <c r="H6" s="129">
        <v>11.65</v>
      </c>
      <c r="I6" s="48">
        <v>1.2</v>
      </c>
      <c r="J6" s="48">
        <v>686</v>
      </c>
      <c r="K6" s="45">
        <v>2</v>
      </c>
      <c r="L6" s="47">
        <v>7</v>
      </c>
      <c r="M6" s="137">
        <v>23.62</v>
      </c>
      <c r="N6" s="49">
        <v>2</v>
      </c>
      <c r="O6" s="48">
        <v>735</v>
      </c>
      <c r="P6" s="46">
        <f aca="true" t="shared" si="0" ref="P6:P32">IF(H6="","",J6+O6)</f>
        <v>1421</v>
      </c>
      <c r="Q6" s="46">
        <f aca="true" t="shared" si="1" ref="Q6:Q32">IF(P6="","",RANK(P6,$P$6:$P$33))</f>
        <v>1</v>
      </c>
      <c r="R6" s="50"/>
    </row>
    <row r="7" spans="1:18" ht="15.75" customHeight="1">
      <c r="A7" s="30">
        <v>2</v>
      </c>
      <c r="B7" s="44">
        <v>43</v>
      </c>
      <c r="C7" s="45" t="s">
        <v>50</v>
      </c>
      <c r="D7" s="45">
        <v>2</v>
      </c>
      <c r="E7" s="46" t="s">
        <v>46</v>
      </c>
      <c r="F7" s="45">
        <v>1</v>
      </c>
      <c r="G7" s="47">
        <v>7</v>
      </c>
      <c r="H7" s="129">
        <v>12.04</v>
      </c>
      <c r="I7" s="48">
        <v>-0.7</v>
      </c>
      <c r="J7" s="48">
        <v>580</v>
      </c>
      <c r="K7" s="45">
        <v>4</v>
      </c>
      <c r="L7" s="47">
        <v>2</v>
      </c>
      <c r="M7" s="137">
        <v>24.68</v>
      </c>
      <c r="N7" s="49">
        <v>1.8</v>
      </c>
      <c r="O7" s="48">
        <v>614</v>
      </c>
      <c r="P7" s="46">
        <f t="shared" si="0"/>
        <v>1194</v>
      </c>
      <c r="Q7" s="46">
        <f t="shared" si="1"/>
        <v>2</v>
      </c>
      <c r="R7" s="50"/>
    </row>
    <row r="8" spans="1:18" ht="15.75" customHeight="1">
      <c r="A8" s="30">
        <v>3</v>
      </c>
      <c r="B8" s="44">
        <v>106</v>
      </c>
      <c r="C8" s="45" t="s">
        <v>48</v>
      </c>
      <c r="D8" s="45">
        <v>3</v>
      </c>
      <c r="E8" s="46" t="s">
        <v>49</v>
      </c>
      <c r="F8" s="45">
        <v>1</v>
      </c>
      <c r="G8" s="47">
        <v>4</v>
      </c>
      <c r="H8" s="129">
        <v>12.3</v>
      </c>
      <c r="I8" s="48">
        <v>-0.7</v>
      </c>
      <c r="J8" s="48">
        <v>515</v>
      </c>
      <c r="K8" s="45">
        <v>3</v>
      </c>
      <c r="L8" s="47">
        <v>6</v>
      </c>
      <c r="M8" s="137">
        <v>24.94</v>
      </c>
      <c r="N8" s="49">
        <v>1.1</v>
      </c>
      <c r="O8" s="48">
        <v>587</v>
      </c>
      <c r="P8" s="46">
        <f t="shared" si="0"/>
        <v>1102</v>
      </c>
      <c r="Q8" s="46">
        <f t="shared" si="1"/>
        <v>3</v>
      </c>
      <c r="R8" s="50"/>
    </row>
    <row r="9" spans="1:18" ht="15.75" customHeight="1">
      <c r="A9" s="30">
        <v>4</v>
      </c>
      <c r="B9" s="44">
        <v>45</v>
      </c>
      <c r="C9" s="45" t="s">
        <v>112</v>
      </c>
      <c r="D9" s="45">
        <v>2</v>
      </c>
      <c r="E9" s="46" t="s">
        <v>46</v>
      </c>
      <c r="F9" s="45">
        <v>3</v>
      </c>
      <c r="G9" s="47">
        <v>3</v>
      </c>
      <c r="H9" s="129">
        <v>12.76</v>
      </c>
      <c r="I9" s="48">
        <v>-1.2</v>
      </c>
      <c r="J9" s="48">
        <v>411</v>
      </c>
      <c r="K9" s="45">
        <v>1</v>
      </c>
      <c r="L9" s="47">
        <v>4</v>
      </c>
      <c r="M9" s="137">
        <v>25.66</v>
      </c>
      <c r="N9" s="49">
        <v>2</v>
      </c>
      <c r="O9" s="48">
        <v>513</v>
      </c>
      <c r="P9" s="46">
        <f t="shared" si="0"/>
        <v>924</v>
      </c>
      <c r="Q9" s="46">
        <f t="shared" si="1"/>
        <v>4</v>
      </c>
      <c r="R9" s="50"/>
    </row>
    <row r="10" spans="1:18" ht="15.75" customHeight="1">
      <c r="A10" s="30">
        <v>5</v>
      </c>
      <c r="B10" s="44">
        <v>44</v>
      </c>
      <c r="C10" s="45" t="s">
        <v>51</v>
      </c>
      <c r="D10" s="45">
        <v>2</v>
      </c>
      <c r="E10" s="46" t="s">
        <v>46</v>
      </c>
      <c r="F10" s="45">
        <v>1</v>
      </c>
      <c r="G10" s="47">
        <v>2</v>
      </c>
      <c r="H10" s="129">
        <v>12.67</v>
      </c>
      <c r="I10" s="48">
        <v>-0.7</v>
      </c>
      <c r="J10" s="48">
        <v>430</v>
      </c>
      <c r="K10" s="45">
        <v>3</v>
      </c>
      <c r="L10" s="47">
        <v>4</v>
      </c>
      <c r="M10" s="137">
        <v>26.37</v>
      </c>
      <c r="N10" s="49">
        <v>1.1</v>
      </c>
      <c r="O10" s="48">
        <v>445</v>
      </c>
      <c r="P10" s="46">
        <f t="shared" si="0"/>
        <v>875</v>
      </c>
      <c r="Q10" s="46">
        <f t="shared" si="1"/>
        <v>5</v>
      </c>
      <c r="R10" s="50"/>
    </row>
    <row r="11" spans="1:18" ht="15.75" customHeight="1">
      <c r="A11" s="30">
        <v>6</v>
      </c>
      <c r="B11" s="44">
        <v>209</v>
      </c>
      <c r="C11" s="45" t="s">
        <v>221</v>
      </c>
      <c r="D11" s="45">
        <v>1</v>
      </c>
      <c r="E11" s="46" t="s">
        <v>47</v>
      </c>
      <c r="F11" s="45">
        <v>1</v>
      </c>
      <c r="G11" s="47">
        <v>5</v>
      </c>
      <c r="H11" s="129">
        <v>12.84</v>
      </c>
      <c r="I11" s="48">
        <v>-0.7</v>
      </c>
      <c r="J11" s="48">
        <v>394</v>
      </c>
      <c r="K11" s="45">
        <v>3</v>
      </c>
      <c r="L11" s="47">
        <v>7</v>
      </c>
      <c r="M11" s="137">
        <v>26.22</v>
      </c>
      <c r="N11" s="49">
        <v>1.1</v>
      </c>
      <c r="O11" s="48">
        <v>459</v>
      </c>
      <c r="P11" s="46">
        <f t="shared" si="0"/>
        <v>853</v>
      </c>
      <c r="Q11" s="46">
        <f t="shared" si="1"/>
        <v>6</v>
      </c>
      <c r="R11" s="50"/>
    </row>
    <row r="12" spans="1:18" ht="15.75" customHeight="1">
      <c r="A12" s="30">
        <v>7</v>
      </c>
      <c r="B12" s="44">
        <v>139</v>
      </c>
      <c r="C12" s="45" t="s">
        <v>242</v>
      </c>
      <c r="D12" s="45">
        <v>2</v>
      </c>
      <c r="E12" s="46" t="s">
        <v>49</v>
      </c>
      <c r="F12" s="45">
        <v>4</v>
      </c>
      <c r="G12" s="47">
        <v>6</v>
      </c>
      <c r="H12" s="129">
        <v>12.83</v>
      </c>
      <c r="I12" s="48">
        <v>1.2</v>
      </c>
      <c r="J12" s="48">
        <v>396</v>
      </c>
      <c r="K12" s="45">
        <v>2</v>
      </c>
      <c r="L12" s="47">
        <v>8</v>
      </c>
      <c r="M12" s="137">
        <v>26.5</v>
      </c>
      <c r="N12" s="49">
        <v>2</v>
      </c>
      <c r="O12" s="48">
        <v>433</v>
      </c>
      <c r="P12" s="46">
        <f t="shared" si="0"/>
        <v>829</v>
      </c>
      <c r="Q12" s="46">
        <f t="shared" si="1"/>
        <v>7</v>
      </c>
      <c r="R12" s="50"/>
    </row>
    <row r="13" spans="1:18" ht="15.75" customHeight="1">
      <c r="A13" s="30">
        <v>8</v>
      </c>
      <c r="B13" s="44">
        <v>145</v>
      </c>
      <c r="C13" s="45" t="s">
        <v>52</v>
      </c>
      <c r="D13" s="45">
        <v>2</v>
      </c>
      <c r="E13" s="46" t="s">
        <v>49</v>
      </c>
      <c r="F13" s="45">
        <v>4</v>
      </c>
      <c r="G13" s="47">
        <v>2</v>
      </c>
      <c r="H13" s="129">
        <v>13.07</v>
      </c>
      <c r="I13" s="48">
        <v>1.2</v>
      </c>
      <c r="J13" s="48">
        <v>347</v>
      </c>
      <c r="K13" s="45">
        <v>2</v>
      </c>
      <c r="L13" s="47">
        <v>4</v>
      </c>
      <c r="M13" s="137">
        <v>26.55</v>
      </c>
      <c r="N13" s="49">
        <v>2</v>
      </c>
      <c r="O13" s="48">
        <v>428</v>
      </c>
      <c r="P13" s="46">
        <f t="shared" si="0"/>
        <v>775</v>
      </c>
      <c r="Q13" s="46">
        <f t="shared" si="1"/>
        <v>8</v>
      </c>
      <c r="R13" s="50"/>
    </row>
    <row r="14" spans="1:18" ht="15.75" customHeight="1">
      <c r="A14" s="30"/>
      <c r="B14" s="44">
        <v>208</v>
      </c>
      <c r="C14" s="45" t="s">
        <v>237</v>
      </c>
      <c r="D14" s="45">
        <v>1</v>
      </c>
      <c r="E14" s="46" t="s">
        <v>47</v>
      </c>
      <c r="F14" s="45">
        <v>3</v>
      </c>
      <c r="G14" s="47">
        <v>8</v>
      </c>
      <c r="H14" s="129">
        <v>13.25</v>
      </c>
      <c r="I14" s="48">
        <v>-1.2</v>
      </c>
      <c r="J14" s="48">
        <v>313</v>
      </c>
      <c r="K14" s="45">
        <v>2</v>
      </c>
      <c r="L14" s="47">
        <v>3</v>
      </c>
      <c r="M14" s="137">
        <v>26.78</v>
      </c>
      <c r="N14" s="49">
        <v>2</v>
      </c>
      <c r="O14" s="48">
        <v>407</v>
      </c>
      <c r="P14" s="46">
        <f t="shared" si="0"/>
        <v>720</v>
      </c>
      <c r="Q14" s="46">
        <f t="shared" si="1"/>
        <v>9</v>
      </c>
      <c r="R14" s="50"/>
    </row>
    <row r="15" spans="1:18" ht="15.75" customHeight="1">
      <c r="A15" s="30"/>
      <c r="B15" s="44">
        <v>140</v>
      </c>
      <c r="C15" s="45" t="s">
        <v>229</v>
      </c>
      <c r="D15" s="45">
        <v>2</v>
      </c>
      <c r="E15" s="46" t="s">
        <v>49</v>
      </c>
      <c r="F15" s="45">
        <v>2</v>
      </c>
      <c r="G15" s="47">
        <v>6</v>
      </c>
      <c r="H15" s="129">
        <v>13.28</v>
      </c>
      <c r="I15" s="48">
        <v>-1.2</v>
      </c>
      <c r="J15" s="48">
        <v>307</v>
      </c>
      <c r="K15" s="45">
        <v>4</v>
      </c>
      <c r="L15" s="47">
        <v>7</v>
      </c>
      <c r="M15" s="137">
        <v>26.78</v>
      </c>
      <c r="N15" s="49">
        <v>1.8</v>
      </c>
      <c r="O15" s="48">
        <v>407</v>
      </c>
      <c r="P15" s="46">
        <f t="shared" si="0"/>
        <v>714</v>
      </c>
      <c r="Q15" s="46">
        <f t="shared" si="1"/>
        <v>10</v>
      </c>
      <c r="R15" s="50"/>
    </row>
    <row r="16" spans="1:18" ht="15.75" customHeight="1">
      <c r="A16" s="30"/>
      <c r="B16" s="44">
        <v>130</v>
      </c>
      <c r="C16" s="45" t="s">
        <v>220</v>
      </c>
      <c r="D16" s="45">
        <v>2</v>
      </c>
      <c r="E16" s="46" t="s">
        <v>49</v>
      </c>
      <c r="F16" s="45">
        <v>1</v>
      </c>
      <c r="G16" s="47">
        <v>3</v>
      </c>
      <c r="H16" s="129">
        <v>13.08</v>
      </c>
      <c r="I16" s="48">
        <v>-0.7</v>
      </c>
      <c r="J16" s="48">
        <v>345</v>
      </c>
      <c r="K16" s="45">
        <v>3</v>
      </c>
      <c r="L16" s="47">
        <v>5</v>
      </c>
      <c r="M16" s="137">
        <v>27.65</v>
      </c>
      <c r="N16" s="49">
        <v>1.1</v>
      </c>
      <c r="O16" s="48">
        <v>334</v>
      </c>
      <c r="P16" s="46">
        <f t="shared" si="0"/>
        <v>679</v>
      </c>
      <c r="Q16" s="46">
        <f t="shared" si="1"/>
        <v>11</v>
      </c>
      <c r="R16" s="50"/>
    </row>
    <row r="17" spans="1:18" ht="15.75" customHeight="1">
      <c r="A17" s="30"/>
      <c r="B17" s="44">
        <v>138</v>
      </c>
      <c r="C17" s="45" t="s">
        <v>228</v>
      </c>
      <c r="D17" s="45">
        <v>2</v>
      </c>
      <c r="E17" s="46" t="s">
        <v>49</v>
      </c>
      <c r="F17" s="45">
        <v>2</v>
      </c>
      <c r="G17" s="47">
        <v>5</v>
      </c>
      <c r="H17" s="129">
        <v>13.48</v>
      </c>
      <c r="I17" s="48">
        <v>-1.2</v>
      </c>
      <c r="J17" s="48">
        <v>271</v>
      </c>
      <c r="K17" s="45">
        <v>4</v>
      </c>
      <c r="L17" s="47">
        <v>6</v>
      </c>
      <c r="M17" s="137">
        <v>27.24</v>
      </c>
      <c r="N17" s="49">
        <v>1.8</v>
      </c>
      <c r="O17" s="48">
        <v>368</v>
      </c>
      <c r="P17" s="46">
        <f t="shared" si="0"/>
        <v>639</v>
      </c>
      <c r="Q17" s="46">
        <f t="shared" si="1"/>
        <v>12</v>
      </c>
      <c r="R17" s="50"/>
    </row>
    <row r="18" spans="1:18" ht="15.75" customHeight="1">
      <c r="A18" s="30"/>
      <c r="B18" s="44">
        <v>114</v>
      </c>
      <c r="C18" s="45" t="s">
        <v>227</v>
      </c>
      <c r="D18" s="45">
        <v>1</v>
      </c>
      <c r="E18" s="46" t="s">
        <v>49</v>
      </c>
      <c r="F18" s="45">
        <v>2</v>
      </c>
      <c r="G18" s="47">
        <v>4</v>
      </c>
      <c r="H18" s="129">
        <v>13.48</v>
      </c>
      <c r="I18" s="48">
        <v>-1.2</v>
      </c>
      <c r="J18" s="48">
        <v>271</v>
      </c>
      <c r="K18" s="45">
        <v>4</v>
      </c>
      <c r="L18" s="47">
        <v>5</v>
      </c>
      <c r="M18" s="137">
        <v>27.31</v>
      </c>
      <c r="N18" s="49">
        <v>1.8</v>
      </c>
      <c r="O18" s="48">
        <v>362</v>
      </c>
      <c r="P18" s="46">
        <f t="shared" si="0"/>
        <v>633</v>
      </c>
      <c r="Q18" s="46">
        <f t="shared" si="1"/>
        <v>13</v>
      </c>
      <c r="R18" s="50"/>
    </row>
    <row r="19" spans="1:18" ht="15.75" customHeight="1">
      <c r="A19" s="30"/>
      <c r="B19" s="44">
        <v>126</v>
      </c>
      <c r="C19" s="45" t="s">
        <v>457</v>
      </c>
      <c r="D19" s="45">
        <v>2</v>
      </c>
      <c r="E19" s="46" t="s">
        <v>49</v>
      </c>
      <c r="F19" s="45">
        <v>4</v>
      </c>
      <c r="G19" s="47">
        <v>1</v>
      </c>
      <c r="H19" s="129">
        <v>13.36</v>
      </c>
      <c r="I19" s="48">
        <v>1.2</v>
      </c>
      <c r="J19" s="48">
        <v>292</v>
      </c>
      <c r="K19" s="45">
        <v>2</v>
      </c>
      <c r="L19" s="47">
        <v>5</v>
      </c>
      <c r="M19" s="137">
        <v>27.57</v>
      </c>
      <c r="N19" s="49">
        <v>2</v>
      </c>
      <c r="O19" s="48">
        <v>341</v>
      </c>
      <c r="P19" s="46">
        <f t="shared" si="0"/>
        <v>633</v>
      </c>
      <c r="Q19" s="46">
        <f t="shared" si="1"/>
        <v>13</v>
      </c>
      <c r="R19" s="50"/>
    </row>
    <row r="20" spans="1:18" ht="15.75" customHeight="1">
      <c r="A20" s="30"/>
      <c r="B20" s="44">
        <v>8</v>
      </c>
      <c r="C20" s="45" t="s">
        <v>230</v>
      </c>
      <c r="D20" s="45">
        <v>1</v>
      </c>
      <c r="E20" s="46" t="s">
        <v>46</v>
      </c>
      <c r="F20" s="45">
        <v>2</v>
      </c>
      <c r="G20" s="47">
        <v>7</v>
      </c>
      <c r="H20" s="129">
        <v>13.67</v>
      </c>
      <c r="I20" s="48">
        <v>-1.2</v>
      </c>
      <c r="J20" s="48">
        <v>239</v>
      </c>
      <c r="K20" s="45">
        <v>4</v>
      </c>
      <c r="L20" s="47">
        <v>8</v>
      </c>
      <c r="M20" s="137">
        <v>27.58</v>
      </c>
      <c r="N20" s="49">
        <v>1.8</v>
      </c>
      <c r="O20" s="48">
        <v>340</v>
      </c>
      <c r="P20" s="46">
        <f t="shared" si="0"/>
        <v>579</v>
      </c>
      <c r="Q20" s="46">
        <f t="shared" si="1"/>
        <v>15</v>
      </c>
      <c r="R20" s="50"/>
    </row>
    <row r="21" spans="1:18" ht="15.75" customHeight="1">
      <c r="A21" s="30"/>
      <c r="B21" s="44">
        <v>832</v>
      </c>
      <c r="C21" s="45" t="s">
        <v>233</v>
      </c>
      <c r="D21" s="45">
        <v>1</v>
      </c>
      <c r="E21" s="46" t="s">
        <v>223</v>
      </c>
      <c r="F21" s="45">
        <v>3</v>
      </c>
      <c r="G21" s="47">
        <v>4</v>
      </c>
      <c r="H21" s="129">
        <v>13.6</v>
      </c>
      <c r="I21" s="48">
        <v>-1.2</v>
      </c>
      <c r="J21" s="48">
        <v>241</v>
      </c>
      <c r="K21" s="45">
        <v>1</v>
      </c>
      <c r="L21" s="47">
        <v>5</v>
      </c>
      <c r="M21" s="137">
        <v>27.65</v>
      </c>
      <c r="N21" s="49">
        <v>2</v>
      </c>
      <c r="O21" s="48">
        <v>334</v>
      </c>
      <c r="P21" s="46">
        <f t="shared" si="0"/>
        <v>575</v>
      </c>
      <c r="Q21" s="46">
        <f t="shared" si="1"/>
        <v>16</v>
      </c>
      <c r="R21" s="50"/>
    </row>
    <row r="22" spans="1:18" ht="15.75" customHeight="1">
      <c r="A22" s="30"/>
      <c r="B22" s="44">
        <v>834</v>
      </c>
      <c r="C22" s="45" t="s">
        <v>222</v>
      </c>
      <c r="D22" s="45">
        <v>1</v>
      </c>
      <c r="E22" s="46" t="s">
        <v>223</v>
      </c>
      <c r="F22" s="45">
        <v>1</v>
      </c>
      <c r="G22" s="47">
        <v>6</v>
      </c>
      <c r="H22" s="129">
        <v>13.22</v>
      </c>
      <c r="I22" s="48">
        <v>-0.7</v>
      </c>
      <c r="J22" s="48">
        <v>318</v>
      </c>
      <c r="K22" s="45">
        <v>3</v>
      </c>
      <c r="L22" s="47">
        <v>8</v>
      </c>
      <c r="M22" s="137">
        <v>28.98</v>
      </c>
      <c r="N22" s="49">
        <v>1.1</v>
      </c>
      <c r="O22" s="48">
        <v>236</v>
      </c>
      <c r="P22" s="46">
        <f t="shared" si="0"/>
        <v>554</v>
      </c>
      <c r="Q22" s="46">
        <f t="shared" si="1"/>
        <v>17</v>
      </c>
      <c r="R22" s="50"/>
    </row>
    <row r="23" spans="1:18" ht="15.75" customHeight="1">
      <c r="A23" s="30"/>
      <c r="B23" s="44">
        <v>132</v>
      </c>
      <c r="C23" s="45" t="s">
        <v>231</v>
      </c>
      <c r="D23" s="45">
        <v>2</v>
      </c>
      <c r="E23" s="46" t="s">
        <v>49</v>
      </c>
      <c r="F23" s="45">
        <v>2</v>
      </c>
      <c r="G23" s="47">
        <v>8</v>
      </c>
      <c r="H23" s="129">
        <v>13.95</v>
      </c>
      <c r="I23" s="48">
        <v>-1.2</v>
      </c>
      <c r="J23" s="48">
        <v>195</v>
      </c>
      <c r="K23" s="45">
        <v>1</v>
      </c>
      <c r="L23" s="47">
        <v>2</v>
      </c>
      <c r="M23" s="137">
        <v>28.44</v>
      </c>
      <c r="N23" s="49">
        <v>2</v>
      </c>
      <c r="O23" s="48">
        <v>274</v>
      </c>
      <c r="P23" s="46">
        <f t="shared" si="0"/>
        <v>469</v>
      </c>
      <c r="Q23" s="46">
        <f t="shared" si="1"/>
        <v>18</v>
      </c>
      <c r="R23" s="50"/>
    </row>
    <row r="24" spans="1:18" ht="15.75" customHeight="1">
      <c r="A24" s="30"/>
      <c r="B24" s="44">
        <v>201</v>
      </c>
      <c r="C24" s="45" t="s">
        <v>224</v>
      </c>
      <c r="D24" s="45">
        <v>2</v>
      </c>
      <c r="E24" s="46" t="s">
        <v>47</v>
      </c>
      <c r="F24" s="45">
        <v>2</v>
      </c>
      <c r="G24" s="47">
        <v>2</v>
      </c>
      <c r="H24" s="129">
        <v>14.11</v>
      </c>
      <c r="I24" s="48">
        <v>-1.2</v>
      </c>
      <c r="J24" s="48">
        <v>172</v>
      </c>
      <c r="K24" s="45">
        <v>4</v>
      </c>
      <c r="L24" s="47">
        <v>3</v>
      </c>
      <c r="M24" s="137">
        <v>28.51</v>
      </c>
      <c r="N24" s="49">
        <v>1.8</v>
      </c>
      <c r="O24" s="48">
        <v>269</v>
      </c>
      <c r="P24" s="46">
        <f t="shared" si="0"/>
        <v>441</v>
      </c>
      <c r="Q24" s="46">
        <f t="shared" si="1"/>
        <v>19</v>
      </c>
      <c r="R24" s="50"/>
    </row>
    <row r="25" spans="1:18" ht="15.75" customHeight="1">
      <c r="A25" s="30"/>
      <c r="B25" s="44">
        <v>6</v>
      </c>
      <c r="C25" s="45" t="s">
        <v>244</v>
      </c>
      <c r="D25" s="45">
        <v>1</v>
      </c>
      <c r="E25" s="46" t="s">
        <v>46</v>
      </c>
      <c r="F25" s="45">
        <v>4</v>
      </c>
      <c r="G25" s="47">
        <v>8</v>
      </c>
      <c r="H25" s="129">
        <v>13.84</v>
      </c>
      <c r="I25" s="48">
        <v>1.2</v>
      </c>
      <c r="J25" s="48">
        <v>212</v>
      </c>
      <c r="K25" s="45">
        <v>3</v>
      </c>
      <c r="L25" s="47">
        <v>3</v>
      </c>
      <c r="M25" s="137">
        <v>29.47</v>
      </c>
      <c r="N25" s="49">
        <v>1.1</v>
      </c>
      <c r="O25" s="48">
        <v>203</v>
      </c>
      <c r="P25" s="46">
        <f t="shared" si="0"/>
        <v>415</v>
      </c>
      <c r="Q25" s="46">
        <f t="shared" si="1"/>
        <v>20</v>
      </c>
      <c r="R25" s="50"/>
    </row>
    <row r="26" spans="1:18" ht="15.75" customHeight="1">
      <c r="A26" s="30"/>
      <c r="B26" s="44">
        <v>112</v>
      </c>
      <c r="C26" s="45" t="s">
        <v>234</v>
      </c>
      <c r="D26" s="45">
        <v>1</v>
      </c>
      <c r="E26" s="46" t="s">
        <v>49</v>
      </c>
      <c r="F26" s="45">
        <v>3</v>
      </c>
      <c r="G26" s="47">
        <v>5</v>
      </c>
      <c r="H26" s="129">
        <v>14.32</v>
      </c>
      <c r="I26" s="48">
        <v>-1.2</v>
      </c>
      <c r="J26" s="48">
        <v>145</v>
      </c>
      <c r="K26" s="45">
        <v>1</v>
      </c>
      <c r="L26" s="47">
        <v>6</v>
      </c>
      <c r="M26" s="137">
        <v>29.34</v>
      </c>
      <c r="N26" s="49">
        <v>2</v>
      </c>
      <c r="O26" s="48">
        <v>212</v>
      </c>
      <c r="P26" s="46">
        <f t="shared" si="0"/>
        <v>357</v>
      </c>
      <c r="Q26" s="46">
        <f t="shared" si="1"/>
        <v>21</v>
      </c>
      <c r="R26" s="50"/>
    </row>
    <row r="27" spans="1:18" ht="15.75" customHeight="1">
      <c r="A27" s="30"/>
      <c r="B27" s="44"/>
      <c r="C27" s="45" t="s">
        <v>225</v>
      </c>
      <c r="D27" s="45">
        <v>6</v>
      </c>
      <c r="E27" s="46" t="s">
        <v>226</v>
      </c>
      <c r="F27" s="45">
        <v>2</v>
      </c>
      <c r="G27" s="47">
        <v>3</v>
      </c>
      <c r="H27" s="129">
        <v>14.78</v>
      </c>
      <c r="I27" s="48">
        <v>-1.2</v>
      </c>
      <c r="J27" s="48">
        <v>92</v>
      </c>
      <c r="K27" s="45">
        <v>4</v>
      </c>
      <c r="L27" s="47">
        <v>4</v>
      </c>
      <c r="M27" s="137">
        <v>30.77</v>
      </c>
      <c r="N27" s="49">
        <v>1.8</v>
      </c>
      <c r="O27" s="48">
        <v>131</v>
      </c>
      <c r="P27" s="46">
        <f t="shared" si="0"/>
        <v>223</v>
      </c>
      <c r="Q27" s="46">
        <f t="shared" si="1"/>
        <v>22</v>
      </c>
      <c r="R27" s="50"/>
    </row>
    <row r="28" spans="1:18" ht="15.75" customHeight="1">
      <c r="A28" s="30"/>
      <c r="B28" s="44">
        <v>129</v>
      </c>
      <c r="C28" s="45" t="s">
        <v>243</v>
      </c>
      <c r="D28" s="45">
        <v>2</v>
      </c>
      <c r="E28" s="46" t="s">
        <v>49</v>
      </c>
      <c r="F28" s="45">
        <v>4</v>
      </c>
      <c r="G28" s="47">
        <v>7</v>
      </c>
      <c r="H28" s="129">
        <v>15.13</v>
      </c>
      <c r="I28" s="48">
        <v>1.2</v>
      </c>
      <c r="J28" s="48">
        <v>60</v>
      </c>
      <c r="K28" s="45">
        <v>3</v>
      </c>
      <c r="L28" s="47">
        <v>2</v>
      </c>
      <c r="M28" s="137">
        <v>31.69</v>
      </c>
      <c r="N28" s="49">
        <v>1.1</v>
      </c>
      <c r="O28" s="48">
        <v>89</v>
      </c>
      <c r="P28" s="46">
        <f t="shared" si="0"/>
        <v>149</v>
      </c>
      <c r="Q28" s="46">
        <f t="shared" si="1"/>
        <v>23</v>
      </c>
      <c r="R28" s="50"/>
    </row>
    <row r="29" spans="1:18" ht="15.75" customHeight="1">
      <c r="A29" s="30"/>
      <c r="B29" s="44">
        <v>116</v>
      </c>
      <c r="C29" s="45" t="s">
        <v>239</v>
      </c>
      <c r="D29" s="45">
        <v>1</v>
      </c>
      <c r="E29" s="46" t="s">
        <v>49</v>
      </c>
      <c r="F29" s="45">
        <v>4</v>
      </c>
      <c r="G29" s="47">
        <v>4</v>
      </c>
      <c r="H29" s="129">
        <v>15.38</v>
      </c>
      <c r="I29" s="48">
        <v>1.2</v>
      </c>
      <c r="J29" s="48">
        <v>41</v>
      </c>
      <c r="K29" s="45">
        <v>2</v>
      </c>
      <c r="L29" s="47">
        <v>6</v>
      </c>
      <c r="M29" s="137">
        <v>31.62</v>
      </c>
      <c r="N29" s="49">
        <v>2</v>
      </c>
      <c r="O29" s="48">
        <v>92</v>
      </c>
      <c r="P29" s="46">
        <f t="shared" si="0"/>
        <v>133</v>
      </c>
      <c r="Q29" s="46">
        <f t="shared" si="1"/>
        <v>24</v>
      </c>
      <c r="R29" s="50"/>
    </row>
    <row r="30" spans="1:18" ht="15.75" customHeight="1">
      <c r="A30" s="30"/>
      <c r="B30" s="44">
        <v>144</v>
      </c>
      <c r="C30" s="45" t="s">
        <v>236</v>
      </c>
      <c r="D30" s="45">
        <v>2</v>
      </c>
      <c r="E30" s="46" t="s">
        <v>49</v>
      </c>
      <c r="F30" s="45">
        <v>3</v>
      </c>
      <c r="G30" s="47">
        <v>7</v>
      </c>
      <c r="H30" s="129">
        <v>15.68</v>
      </c>
      <c r="I30" s="48">
        <v>-1.2</v>
      </c>
      <c r="J30" s="48">
        <v>23</v>
      </c>
      <c r="K30" s="45">
        <v>2</v>
      </c>
      <c r="L30" s="47">
        <v>2</v>
      </c>
      <c r="M30" s="137">
        <v>32.82</v>
      </c>
      <c r="N30" s="49">
        <v>2</v>
      </c>
      <c r="O30" s="48">
        <v>48</v>
      </c>
      <c r="P30" s="46">
        <f t="shared" si="0"/>
        <v>71</v>
      </c>
      <c r="Q30" s="46">
        <f t="shared" si="1"/>
        <v>25</v>
      </c>
      <c r="R30" s="50"/>
    </row>
    <row r="31" spans="1:18" ht="15.75" customHeight="1">
      <c r="A31" s="30"/>
      <c r="B31" s="44">
        <v>119</v>
      </c>
      <c r="C31" s="45" t="s">
        <v>232</v>
      </c>
      <c r="D31" s="45">
        <v>1</v>
      </c>
      <c r="E31" s="46" t="s">
        <v>49</v>
      </c>
      <c r="F31" s="45">
        <v>3</v>
      </c>
      <c r="G31" s="47">
        <v>2</v>
      </c>
      <c r="H31" s="129">
        <v>16.08</v>
      </c>
      <c r="I31" s="48">
        <v>-1.2</v>
      </c>
      <c r="J31" s="48">
        <v>7</v>
      </c>
      <c r="K31" s="45">
        <v>1</v>
      </c>
      <c r="L31" s="47">
        <v>3</v>
      </c>
      <c r="M31" s="137">
        <v>33.72</v>
      </c>
      <c r="N31" s="49">
        <v>2</v>
      </c>
      <c r="O31" s="48">
        <v>24</v>
      </c>
      <c r="P31" s="46">
        <f t="shared" si="0"/>
        <v>31</v>
      </c>
      <c r="Q31" s="46">
        <f t="shared" si="1"/>
        <v>26</v>
      </c>
      <c r="R31" s="50"/>
    </row>
    <row r="32" spans="1:18" ht="15.75" customHeight="1">
      <c r="A32" s="30"/>
      <c r="B32" s="44">
        <v>76</v>
      </c>
      <c r="C32" s="45" t="s">
        <v>235</v>
      </c>
      <c r="D32" s="45">
        <v>1</v>
      </c>
      <c r="E32" s="46" t="s">
        <v>54</v>
      </c>
      <c r="F32" s="45">
        <v>3</v>
      </c>
      <c r="G32" s="47">
        <v>6</v>
      </c>
      <c r="H32" s="129">
        <v>16.29</v>
      </c>
      <c r="I32" s="48">
        <v>-1.2</v>
      </c>
      <c r="J32" s="48">
        <v>2</v>
      </c>
      <c r="K32" s="45">
        <v>1</v>
      </c>
      <c r="L32" s="47">
        <v>7</v>
      </c>
      <c r="M32" s="137">
        <v>33.65</v>
      </c>
      <c r="N32" s="49">
        <v>2</v>
      </c>
      <c r="O32" s="48">
        <v>26</v>
      </c>
      <c r="P32" s="46">
        <f t="shared" si="0"/>
        <v>28</v>
      </c>
      <c r="Q32" s="46">
        <f t="shared" si="1"/>
        <v>27</v>
      </c>
      <c r="R32" s="50"/>
    </row>
    <row r="33" spans="1:18" ht="15.75" customHeight="1">
      <c r="A33" s="30"/>
      <c r="B33" s="44">
        <v>115</v>
      </c>
      <c r="C33" s="45" t="s">
        <v>238</v>
      </c>
      <c r="D33" s="45">
        <v>1</v>
      </c>
      <c r="E33" s="46" t="s">
        <v>49</v>
      </c>
      <c r="F33" s="45">
        <v>4</v>
      </c>
      <c r="G33" s="47">
        <v>3</v>
      </c>
      <c r="H33" s="129">
        <v>14.34</v>
      </c>
      <c r="I33" s="48">
        <v>1.2</v>
      </c>
      <c r="J33" s="48">
        <v>142</v>
      </c>
      <c r="K33" s="45">
        <v>2</v>
      </c>
      <c r="L33" s="47">
        <v>5</v>
      </c>
      <c r="M33" s="137"/>
      <c r="N33" s="49">
        <v>2</v>
      </c>
      <c r="O33" s="48"/>
      <c r="P33" s="46" t="s">
        <v>548</v>
      </c>
      <c r="Q33" s="46"/>
      <c r="R33" s="50"/>
    </row>
    <row r="34" spans="1:18" ht="15.75" customHeight="1">
      <c r="A34" s="30"/>
      <c r="B34" s="44"/>
      <c r="C34" s="45"/>
      <c r="D34" s="45"/>
      <c r="E34" s="46"/>
      <c r="F34" s="45"/>
      <c r="G34" s="47"/>
      <c r="H34" s="48"/>
      <c r="I34" s="48"/>
      <c r="J34" s="48"/>
      <c r="K34" s="45"/>
      <c r="L34" s="47"/>
      <c r="M34" s="137"/>
      <c r="N34" s="49"/>
      <c r="O34" s="48"/>
      <c r="P34" s="46"/>
      <c r="Q34" s="46"/>
      <c r="R34" s="50"/>
    </row>
    <row r="35" spans="1:18" ht="12">
      <c r="A35" s="30"/>
      <c r="B35" s="33"/>
      <c r="C35" s="32"/>
      <c r="D35" s="32"/>
      <c r="E35" s="33"/>
      <c r="F35" s="32"/>
      <c r="G35" s="32"/>
      <c r="H35" s="33"/>
      <c r="I35" s="33"/>
      <c r="J35" s="33"/>
      <c r="K35" s="33"/>
      <c r="L35" s="33"/>
      <c r="M35" s="134"/>
      <c r="N35" s="51"/>
      <c r="O35" s="33"/>
      <c r="P35" s="33"/>
      <c r="Q35" s="33"/>
      <c r="R35" s="30"/>
    </row>
  </sheetData>
  <sheetProtection/>
  <printOptions/>
  <pageMargins left="0.590157" right="0.590157" top="0.393307" bottom="0.393307" header="0.314646" footer="0.31464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11"/>
  <sheetViews>
    <sheetView defaultGridColor="0" zoomScalePageLayoutView="0" colorId="22" workbookViewId="0" topLeftCell="A2">
      <selection activeCell="I2" sqref="I2"/>
    </sheetView>
  </sheetViews>
  <sheetFormatPr defaultColWidth="14.83203125" defaultRowHeight="14.25" customHeight="1"/>
  <cols>
    <col min="1" max="1" width="2.83203125" style="3" customWidth="1"/>
    <col min="2" max="2" width="6" style="3" customWidth="1"/>
    <col min="3" max="3" width="17.33203125" style="3" customWidth="1"/>
    <col min="4" max="4" width="5" style="52" customWidth="1"/>
    <col min="5" max="5" width="20.33203125" style="3" customWidth="1"/>
    <col min="6" max="6" width="3.83203125" style="52" customWidth="1"/>
    <col min="7" max="7" width="4.83203125" style="52" customWidth="1"/>
    <col min="8" max="8" width="9" style="132" customWidth="1"/>
    <col min="9" max="9" width="6.66015625" style="53" customWidth="1"/>
    <col min="10" max="10" width="5.83203125" style="3" customWidth="1"/>
    <col min="11" max="11" width="3.83203125" style="3" customWidth="1"/>
    <col min="12" max="12" width="4.83203125" style="3" customWidth="1"/>
    <col min="13" max="13" width="9" style="143" customWidth="1"/>
    <col min="14" max="14" width="6.33203125" style="53" customWidth="1"/>
    <col min="15" max="15" width="5.83203125" style="3" customWidth="1"/>
    <col min="16" max="16" width="3.83203125" style="3" customWidth="1"/>
    <col min="17" max="17" width="4.83203125" style="3" customWidth="1"/>
    <col min="18" max="18" width="10.16015625" style="143" customWidth="1"/>
    <col min="19" max="19" width="5.83203125" style="3" customWidth="1"/>
    <col min="20" max="20" width="7" style="3" customWidth="1"/>
    <col min="21" max="21" width="5" style="3" customWidth="1"/>
    <col min="22" max="22" width="3.83203125" style="3" customWidth="1"/>
    <col min="23" max="16384" width="14.83203125" style="3" customWidth="1"/>
  </cols>
  <sheetData>
    <row r="1" spans="1:22" ht="19.5" customHeight="1">
      <c r="A1" s="54"/>
      <c r="B1" s="55" t="s">
        <v>58</v>
      </c>
      <c r="C1" s="56"/>
      <c r="D1" s="57"/>
      <c r="E1" s="56"/>
      <c r="F1" s="57"/>
      <c r="G1" s="57"/>
      <c r="H1" s="130"/>
      <c r="I1" s="58"/>
      <c r="J1" s="56"/>
      <c r="K1" s="57"/>
      <c r="L1" s="59"/>
      <c r="M1" s="142"/>
      <c r="N1" s="60"/>
      <c r="O1" s="54"/>
      <c r="P1" s="54"/>
      <c r="Q1" s="54"/>
      <c r="R1" s="142"/>
      <c r="S1" s="54"/>
      <c r="T1" s="54"/>
      <c r="U1" s="54"/>
      <c r="V1" s="54"/>
    </row>
    <row r="2" spans="1:22" ht="11.25">
      <c r="A2" s="54"/>
      <c r="B2" s="56"/>
      <c r="C2" s="56"/>
      <c r="D2" s="57"/>
      <c r="E2" s="56"/>
      <c r="F2" s="57"/>
      <c r="G2" s="57"/>
      <c r="H2" s="130"/>
      <c r="I2" s="58"/>
      <c r="J2" s="56"/>
      <c r="K2" s="57"/>
      <c r="L2" s="52"/>
      <c r="M2" s="142"/>
      <c r="N2" s="60"/>
      <c r="O2" s="54"/>
      <c r="P2" s="54"/>
      <c r="Q2" s="54"/>
      <c r="R2" s="142"/>
      <c r="S2" s="54"/>
      <c r="T2" s="54"/>
      <c r="U2" s="61" t="s">
        <v>59</v>
      </c>
      <c r="V2" s="54"/>
    </row>
    <row r="3" spans="1:22" ht="11.25">
      <c r="A3" s="54"/>
      <c r="B3" s="62"/>
      <c r="C3" s="63"/>
      <c r="D3" s="63"/>
      <c r="E3" s="63"/>
      <c r="F3" s="64"/>
      <c r="G3" s="56"/>
      <c r="H3" s="131" t="s">
        <v>33</v>
      </c>
      <c r="I3" s="65"/>
      <c r="J3" s="57"/>
      <c r="K3" s="63"/>
      <c r="L3" s="57"/>
      <c r="M3" s="131" t="s">
        <v>34</v>
      </c>
      <c r="N3" s="65"/>
      <c r="O3" s="57"/>
      <c r="P3" s="63"/>
      <c r="Q3" s="57"/>
      <c r="R3" s="131" t="s">
        <v>60</v>
      </c>
      <c r="S3" s="57"/>
      <c r="T3" s="63"/>
      <c r="U3" s="63"/>
      <c r="V3" s="59"/>
    </row>
    <row r="4" spans="1:22" ht="9" customHeight="1">
      <c r="A4" s="54"/>
      <c r="B4" s="59" t="s">
        <v>35</v>
      </c>
      <c r="C4" s="66" t="s">
        <v>36</v>
      </c>
      <c r="D4" s="66" t="s">
        <v>37</v>
      </c>
      <c r="E4" s="66" t="s">
        <v>38</v>
      </c>
      <c r="F4" s="66"/>
      <c r="I4" s="67"/>
      <c r="J4" s="52"/>
      <c r="K4" s="66"/>
      <c r="L4" s="52"/>
      <c r="M4" s="132"/>
      <c r="N4" s="67"/>
      <c r="O4" s="52"/>
      <c r="P4" s="66"/>
      <c r="Q4" s="52"/>
      <c r="R4" s="132"/>
      <c r="S4" s="52"/>
      <c r="T4" s="66" t="s">
        <v>39</v>
      </c>
      <c r="U4" s="66"/>
      <c r="V4" s="59"/>
    </row>
    <row r="5" spans="1:22" ht="10.5" customHeight="1">
      <c r="A5" s="54"/>
      <c r="B5" s="59"/>
      <c r="C5" s="66"/>
      <c r="D5" s="66"/>
      <c r="E5" s="66"/>
      <c r="F5" s="66" t="s">
        <v>40</v>
      </c>
      <c r="G5" s="52" t="s">
        <v>41</v>
      </c>
      <c r="H5" s="132" t="s">
        <v>42</v>
      </c>
      <c r="I5" s="67" t="s">
        <v>43</v>
      </c>
      <c r="J5" s="52" t="s">
        <v>44</v>
      </c>
      <c r="K5" s="66" t="s">
        <v>40</v>
      </c>
      <c r="L5" s="52" t="s">
        <v>41</v>
      </c>
      <c r="M5" s="132" t="s">
        <v>42</v>
      </c>
      <c r="N5" s="67" t="s">
        <v>43</v>
      </c>
      <c r="O5" s="52" t="s">
        <v>44</v>
      </c>
      <c r="P5" s="66" t="s">
        <v>40</v>
      </c>
      <c r="Q5" s="52" t="s">
        <v>41</v>
      </c>
      <c r="R5" s="132" t="s">
        <v>42</v>
      </c>
      <c r="S5" s="68" t="s">
        <v>44</v>
      </c>
      <c r="T5" s="66" t="s">
        <v>44</v>
      </c>
      <c r="U5" s="66" t="s">
        <v>45</v>
      </c>
      <c r="V5" s="59"/>
    </row>
    <row r="6" spans="1:22" ht="15.75" customHeight="1">
      <c r="A6" s="54">
        <v>1</v>
      </c>
      <c r="B6" s="69">
        <v>2009</v>
      </c>
      <c r="C6" s="70" t="s">
        <v>61</v>
      </c>
      <c r="D6" s="71">
        <v>4</v>
      </c>
      <c r="E6" s="70" t="s">
        <v>62</v>
      </c>
      <c r="F6" s="71">
        <v>10</v>
      </c>
      <c r="G6" s="72">
        <v>3</v>
      </c>
      <c r="H6" s="133">
        <v>11.08</v>
      </c>
      <c r="I6" s="74">
        <v>1.1</v>
      </c>
      <c r="J6" s="73">
        <v>850</v>
      </c>
      <c r="K6" s="71">
        <v>13</v>
      </c>
      <c r="L6" s="72">
        <v>8</v>
      </c>
      <c r="M6" s="133">
        <v>22.37</v>
      </c>
      <c r="N6" s="74">
        <v>0.7</v>
      </c>
      <c r="O6" s="73">
        <v>891</v>
      </c>
      <c r="P6" s="70">
        <v>11</v>
      </c>
      <c r="Q6" s="73">
        <v>5</v>
      </c>
      <c r="R6" s="133">
        <v>49.37</v>
      </c>
      <c r="S6" s="73">
        <v>918</v>
      </c>
      <c r="T6" s="70">
        <f aca="true" t="shared" si="0" ref="T6:T37">IF(J6="","",J6+O6+S6)</f>
        <v>2659</v>
      </c>
      <c r="U6" s="70">
        <f aca="true" t="shared" si="1" ref="U6:U37">IF(T6="","",RANK(T6,$T$6:$T$110))</f>
        <v>1</v>
      </c>
      <c r="V6" s="75"/>
    </row>
    <row r="7" spans="1:22" ht="15.75" customHeight="1">
      <c r="A7" s="54">
        <v>2</v>
      </c>
      <c r="B7" s="69">
        <v>2080</v>
      </c>
      <c r="C7" s="70" t="s">
        <v>304</v>
      </c>
      <c r="D7" s="71">
        <v>1</v>
      </c>
      <c r="E7" s="70" t="s">
        <v>62</v>
      </c>
      <c r="F7" s="71">
        <v>7</v>
      </c>
      <c r="G7" s="72">
        <v>7</v>
      </c>
      <c r="H7" s="133">
        <v>11.05</v>
      </c>
      <c r="I7" s="74">
        <v>-0.9</v>
      </c>
      <c r="J7" s="73">
        <v>859</v>
      </c>
      <c r="K7" s="71">
        <v>11</v>
      </c>
      <c r="L7" s="72">
        <v>4</v>
      </c>
      <c r="M7" s="133">
        <v>22.28</v>
      </c>
      <c r="N7" s="74">
        <v>1.3</v>
      </c>
      <c r="O7" s="73">
        <v>903</v>
      </c>
      <c r="P7" s="70">
        <v>11</v>
      </c>
      <c r="Q7" s="73">
        <v>4</v>
      </c>
      <c r="R7" s="133">
        <v>50.17</v>
      </c>
      <c r="S7" s="73">
        <v>874</v>
      </c>
      <c r="T7" s="70">
        <f t="shared" si="0"/>
        <v>2636</v>
      </c>
      <c r="U7" s="70">
        <f t="shared" si="1"/>
        <v>2</v>
      </c>
      <c r="V7" s="75"/>
    </row>
    <row r="8" spans="1:22" ht="15.75" customHeight="1">
      <c r="A8" s="54">
        <v>3</v>
      </c>
      <c r="B8" s="69">
        <v>2072</v>
      </c>
      <c r="C8" s="70" t="s">
        <v>67</v>
      </c>
      <c r="D8" s="71">
        <v>2</v>
      </c>
      <c r="E8" s="70" t="s">
        <v>62</v>
      </c>
      <c r="F8" s="71">
        <v>11</v>
      </c>
      <c r="G8" s="72">
        <v>8</v>
      </c>
      <c r="H8" s="133">
        <v>11.14</v>
      </c>
      <c r="I8" s="74">
        <v>-1.1</v>
      </c>
      <c r="J8" s="73">
        <v>831</v>
      </c>
      <c r="K8" s="71">
        <v>8</v>
      </c>
      <c r="L8" s="72">
        <v>5</v>
      </c>
      <c r="M8" s="133">
        <v>22.39</v>
      </c>
      <c r="N8" s="74">
        <v>0.7</v>
      </c>
      <c r="O8" s="73">
        <v>888</v>
      </c>
      <c r="P8" s="70">
        <v>11</v>
      </c>
      <c r="Q8" s="73">
        <v>3</v>
      </c>
      <c r="R8" s="133">
        <v>49.62</v>
      </c>
      <c r="S8" s="73">
        <v>904</v>
      </c>
      <c r="T8" s="70">
        <f t="shared" si="0"/>
        <v>2623</v>
      </c>
      <c r="U8" s="70">
        <f t="shared" si="1"/>
        <v>3</v>
      </c>
      <c r="V8" s="75"/>
    </row>
    <row r="9" spans="1:22" ht="15.75" customHeight="1">
      <c r="A9" s="54">
        <v>4</v>
      </c>
      <c r="B9" s="69">
        <v>114</v>
      </c>
      <c r="C9" s="70" t="s">
        <v>143</v>
      </c>
      <c r="D9" s="71">
        <v>4</v>
      </c>
      <c r="E9" s="70" t="s">
        <v>80</v>
      </c>
      <c r="F9" s="71">
        <v>11</v>
      </c>
      <c r="G9" s="72">
        <v>7</v>
      </c>
      <c r="H9" s="133">
        <v>11.2</v>
      </c>
      <c r="I9" s="74">
        <v>-1.1</v>
      </c>
      <c r="J9" s="73">
        <v>813</v>
      </c>
      <c r="K9" s="71">
        <v>8</v>
      </c>
      <c r="L9" s="72">
        <v>4</v>
      </c>
      <c r="M9" s="133">
        <v>22.57</v>
      </c>
      <c r="N9" s="74">
        <v>0.7</v>
      </c>
      <c r="O9" s="73">
        <v>865</v>
      </c>
      <c r="P9" s="70">
        <v>11</v>
      </c>
      <c r="Q9" s="73">
        <v>6</v>
      </c>
      <c r="R9" s="133">
        <v>49.52</v>
      </c>
      <c r="S9" s="73">
        <v>910</v>
      </c>
      <c r="T9" s="70">
        <f t="shared" si="0"/>
        <v>2588</v>
      </c>
      <c r="U9" s="70">
        <f t="shared" si="1"/>
        <v>4</v>
      </c>
      <c r="V9" s="75"/>
    </row>
    <row r="10" spans="1:22" ht="15.75" customHeight="1">
      <c r="A10" s="54">
        <v>5</v>
      </c>
      <c r="B10" s="69">
        <v>515</v>
      </c>
      <c r="C10" s="70" t="s">
        <v>317</v>
      </c>
      <c r="D10" s="71">
        <v>1</v>
      </c>
      <c r="E10" s="70" t="s">
        <v>318</v>
      </c>
      <c r="F10" s="71">
        <v>9</v>
      </c>
      <c r="G10" s="72">
        <v>8</v>
      </c>
      <c r="H10" s="133">
        <v>11.39</v>
      </c>
      <c r="I10" s="74">
        <v>0.1</v>
      </c>
      <c r="J10" s="73">
        <v>757</v>
      </c>
      <c r="K10" s="71">
        <v>13</v>
      </c>
      <c r="L10" s="72">
        <v>5</v>
      </c>
      <c r="M10" s="133">
        <v>22.67</v>
      </c>
      <c r="N10" s="74">
        <v>0.7</v>
      </c>
      <c r="O10" s="73">
        <v>852</v>
      </c>
      <c r="P10" s="70">
        <v>10</v>
      </c>
      <c r="Q10" s="73">
        <v>4</v>
      </c>
      <c r="R10" s="133">
        <v>50.27</v>
      </c>
      <c r="S10" s="73">
        <v>868</v>
      </c>
      <c r="T10" s="70">
        <f t="shared" si="0"/>
        <v>2477</v>
      </c>
      <c r="U10" s="70">
        <f t="shared" si="1"/>
        <v>5</v>
      </c>
      <c r="V10" s="75"/>
    </row>
    <row r="11" spans="1:22" ht="15.75" customHeight="1">
      <c r="A11" s="54">
        <v>6</v>
      </c>
      <c r="B11" s="69">
        <v>745</v>
      </c>
      <c r="C11" s="70" t="s">
        <v>64</v>
      </c>
      <c r="D11" s="71">
        <v>2</v>
      </c>
      <c r="E11" s="70" t="s">
        <v>65</v>
      </c>
      <c r="F11" s="71">
        <v>13</v>
      </c>
      <c r="G11" s="72">
        <v>2</v>
      </c>
      <c r="H11" s="133">
        <v>11.32</v>
      </c>
      <c r="I11" s="74">
        <v>0.3</v>
      </c>
      <c r="J11" s="73">
        <v>777</v>
      </c>
      <c r="K11" s="71">
        <v>9</v>
      </c>
      <c r="L11" s="72">
        <v>7</v>
      </c>
      <c r="M11" s="133">
        <v>22.99</v>
      </c>
      <c r="N11" s="74">
        <v>0.4</v>
      </c>
      <c r="O11" s="73">
        <v>812</v>
      </c>
      <c r="P11" s="70">
        <v>10</v>
      </c>
      <c r="Q11" s="73">
        <v>5</v>
      </c>
      <c r="R11" s="133">
        <v>51.36</v>
      </c>
      <c r="S11" s="73">
        <v>810</v>
      </c>
      <c r="T11" s="70">
        <f t="shared" si="0"/>
        <v>2399</v>
      </c>
      <c r="U11" s="70">
        <f t="shared" si="1"/>
        <v>6</v>
      </c>
      <c r="V11" s="75"/>
    </row>
    <row r="12" spans="1:22" ht="15.75" customHeight="1">
      <c r="A12" s="54">
        <v>7</v>
      </c>
      <c r="B12" s="69">
        <v>273</v>
      </c>
      <c r="C12" s="70" t="s">
        <v>298</v>
      </c>
      <c r="D12" s="71">
        <v>3</v>
      </c>
      <c r="E12" s="70" t="s">
        <v>299</v>
      </c>
      <c r="F12" s="71">
        <v>7</v>
      </c>
      <c r="G12" s="72">
        <v>2</v>
      </c>
      <c r="H12" s="133">
        <v>11.18</v>
      </c>
      <c r="I12" s="74">
        <v>-0.9</v>
      </c>
      <c r="J12" s="73">
        <v>819</v>
      </c>
      <c r="K12" s="71">
        <v>10</v>
      </c>
      <c r="L12" s="72">
        <v>7</v>
      </c>
      <c r="M12" s="133">
        <v>22.77</v>
      </c>
      <c r="N12" s="74">
        <v>1.2</v>
      </c>
      <c r="O12" s="73">
        <v>839</v>
      </c>
      <c r="P12" s="70">
        <v>11</v>
      </c>
      <c r="Q12" s="73">
        <v>7</v>
      </c>
      <c r="R12" s="133">
        <v>52.78</v>
      </c>
      <c r="S12" s="73">
        <v>736</v>
      </c>
      <c r="T12" s="70">
        <f t="shared" si="0"/>
        <v>2394</v>
      </c>
      <c r="U12" s="70">
        <f t="shared" si="1"/>
        <v>7</v>
      </c>
      <c r="V12" s="75"/>
    </row>
    <row r="13" spans="1:22" ht="15.75" customHeight="1">
      <c r="A13" s="54">
        <v>8</v>
      </c>
      <c r="B13" s="69">
        <v>8117</v>
      </c>
      <c r="C13" s="70" t="s">
        <v>313</v>
      </c>
      <c r="D13" s="71"/>
      <c r="E13" s="70" t="s">
        <v>303</v>
      </c>
      <c r="F13" s="71">
        <v>9</v>
      </c>
      <c r="G13" s="72">
        <v>3</v>
      </c>
      <c r="H13" s="133">
        <v>11.25</v>
      </c>
      <c r="I13" s="74">
        <v>0.1</v>
      </c>
      <c r="J13" s="73">
        <v>798</v>
      </c>
      <c r="K13" s="71">
        <v>12</v>
      </c>
      <c r="L13" s="72">
        <v>8</v>
      </c>
      <c r="M13" s="133">
        <v>22.8</v>
      </c>
      <c r="N13" s="74">
        <v>1.5</v>
      </c>
      <c r="O13" s="73">
        <v>836</v>
      </c>
      <c r="P13" s="70">
        <v>11</v>
      </c>
      <c r="Q13" s="73">
        <v>2</v>
      </c>
      <c r="R13" s="133">
        <v>52.73</v>
      </c>
      <c r="S13" s="73">
        <v>739</v>
      </c>
      <c r="T13" s="70">
        <f t="shared" si="0"/>
        <v>2373</v>
      </c>
      <c r="U13" s="70">
        <f t="shared" si="1"/>
        <v>8</v>
      </c>
      <c r="V13" s="75"/>
    </row>
    <row r="14" spans="1:22" ht="15.75" customHeight="1">
      <c r="A14" s="54"/>
      <c r="B14" s="69">
        <v>265</v>
      </c>
      <c r="C14" s="70" t="s">
        <v>334</v>
      </c>
      <c r="D14" s="71">
        <v>3</v>
      </c>
      <c r="E14" s="70" t="s">
        <v>299</v>
      </c>
      <c r="F14" s="71">
        <v>13</v>
      </c>
      <c r="G14" s="72">
        <v>3</v>
      </c>
      <c r="H14" s="133">
        <v>11.47</v>
      </c>
      <c r="I14" s="74">
        <v>0.3</v>
      </c>
      <c r="J14" s="73">
        <v>734</v>
      </c>
      <c r="K14" s="71">
        <v>9</v>
      </c>
      <c r="L14" s="72">
        <v>8</v>
      </c>
      <c r="M14" s="133">
        <v>23.29</v>
      </c>
      <c r="N14" s="74">
        <v>0.4</v>
      </c>
      <c r="O14" s="73">
        <v>775</v>
      </c>
      <c r="P14" s="70">
        <v>10</v>
      </c>
      <c r="Q14" s="73">
        <v>2</v>
      </c>
      <c r="R14" s="133">
        <v>50.5</v>
      </c>
      <c r="S14" s="73">
        <v>856</v>
      </c>
      <c r="T14" s="70">
        <f t="shared" si="0"/>
        <v>2365</v>
      </c>
      <c r="U14" s="70">
        <f t="shared" si="1"/>
        <v>9</v>
      </c>
      <c r="V14" s="75"/>
    </row>
    <row r="15" spans="1:22" ht="15.75" customHeight="1">
      <c r="A15" s="54"/>
      <c r="B15" s="69">
        <v>540</v>
      </c>
      <c r="C15" s="70" t="s">
        <v>325</v>
      </c>
      <c r="D15" s="71">
        <v>2</v>
      </c>
      <c r="E15" s="70" t="s">
        <v>264</v>
      </c>
      <c r="F15" s="71">
        <v>11</v>
      </c>
      <c r="G15" s="72">
        <v>2</v>
      </c>
      <c r="H15" s="133">
        <v>11.47</v>
      </c>
      <c r="I15" s="74">
        <v>-1.1</v>
      </c>
      <c r="J15" s="73">
        <v>734</v>
      </c>
      <c r="K15" s="71">
        <v>7</v>
      </c>
      <c r="L15" s="72">
        <v>7</v>
      </c>
      <c r="M15" s="133">
        <v>23.22</v>
      </c>
      <c r="N15" s="74">
        <v>-0.6</v>
      </c>
      <c r="O15" s="73">
        <v>783</v>
      </c>
      <c r="P15" s="70">
        <v>10</v>
      </c>
      <c r="Q15" s="73">
        <v>8</v>
      </c>
      <c r="R15" s="133">
        <v>51.31</v>
      </c>
      <c r="S15" s="73">
        <v>812</v>
      </c>
      <c r="T15" s="70">
        <f t="shared" si="0"/>
        <v>2329</v>
      </c>
      <c r="U15" s="70">
        <f t="shared" si="1"/>
        <v>10</v>
      </c>
      <c r="V15" s="75"/>
    </row>
    <row r="16" spans="1:22" ht="15.75" customHeight="1">
      <c r="A16" s="54"/>
      <c r="B16" s="69">
        <v>2021</v>
      </c>
      <c r="C16" s="70" t="s">
        <v>66</v>
      </c>
      <c r="D16" s="71">
        <v>3</v>
      </c>
      <c r="E16" s="70" t="s">
        <v>62</v>
      </c>
      <c r="F16" s="71">
        <v>12</v>
      </c>
      <c r="G16" s="72">
        <v>5</v>
      </c>
      <c r="H16" s="133">
        <v>11.38</v>
      </c>
      <c r="I16" s="74">
        <v>1.4</v>
      </c>
      <c r="J16" s="73">
        <v>760</v>
      </c>
      <c r="K16" s="71">
        <v>9</v>
      </c>
      <c r="L16" s="72">
        <v>2</v>
      </c>
      <c r="M16" s="133">
        <v>23.31</v>
      </c>
      <c r="N16" s="74">
        <v>0.4</v>
      </c>
      <c r="O16" s="73">
        <v>772</v>
      </c>
      <c r="P16" s="70">
        <v>10</v>
      </c>
      <c r="Q16" s="73">
        <v>7</v>
      </c>
      <c r="R16" s="133">
        <v>52.5</v>
      </c>
      <c r="S16" s="73">
        <v>751</v>
      </c>
      <c r="T16" s="70">
        <f t="shared" si="0"/>
        <v>2283</v>
      </c>
      <c r="U16" s="70">
        <f t="shared" si="1"/>
        <v>11</v>
      </c>
      <c r="V16" s="75"/>
    </row>
    <row r="17" spans="1:22" ht="15.75" customHeight="1">
      <c r="A17" s="54"/>
      <c r="B17" s="69">
        <v>2122</v>
      </c>
      <c r="C17" s="70" t="s">
        <v>335</v>
      </c>
      <c r="D17" s="71">
        <v>1</v>
      </c>
      <c r="E17" s="70" t="s">
        <v>62</v>
      </c>
      <c r="F17" s="71">
        <v>13</v>
      </c>
      <c r="G17" s="72">
        <v>4</v>
      </c>
      <c r="H17" s="133">
        <v>11.27</v>
      </c>
      <c r="I17" s="74">
        <v>0.3</v>
      </c>
      <c r="J17" s="73">
        <v>792</v>
      </c>
      <c r="K17" s="71">
        <v>10</v>
      </c>
      <c r="L17" s="72">
        <v>1</v>
      </c>
      <c r="M17" s="133">
        <v>23.31</v>
      </c>
      <c r="N17" s="74">
        <v>1.2</v>
      </c>
      <c r="O17" s="73">
        <v>772</v>
      </c>
      <c r="P17" s="70">
        <v>10</v>
      </c>
      <c r="Q17" s="73">
        <v>3</v>
      </c>
      <c r="R17" s="133">
        <v>53.88</v>
      </c>
      <c r="S17" s="73">
        <v>682</v>
      </c>
      <c r="T17" s="70">
        <f t="shared" si="0"/>
        <v>2246</v>
      </c>
      <c r="U17" s="70">
        <f t="shared" si="1"/>
        <v>12</v>
      </c>
      <c r="V17" s="75"/>
    </row>
    <row r="18" spans="1:22" ht="15.75" customHeight="1">
      <c r="A18" s="54"/>
      <c r="B18" s="69">
        <v>2081</v>
      </c>
      <c r="C18" s="70" t="s">
        <v>310</v>
      </c>
      <c r="D18" s="71">
        <v>1</v>
      </c>
      <c r="E18" s="70" t="s">
        <v>62</v>
      </c>
      <c r="F18" s="71">
        <v>8</v>
      </c>
      <c r="G18" s="72">
        <v>8</v>
      </c>
      <c r="H18" s="133">
        <v>11.29</v>
      </c>
      <c r="I18" s="74">
        <v>-0.1</v>
      </c>
      <c r="J18" s="73">
        <v>786</v>
      </c>
      <c r="K18" s="71">
        <v>12</v>
      </c>
      <c r="L18" s="72">
        <v>5</v>
      </c>
      <c r="M18" s="133">
        <v>22.53</v>
      </c>
      <c r="N18" s="74">
        <v>1.5</v>
      </c>
      <c r="O18" s="73">
        <v>870</v>
      </c>
      <c r="P18" s="70">
        <v>11</v>
      </c>
      <c r="Q18" s="73">
        <v>8</v>
      </c>
      <c r="R18" s="133">
        <v>56.1</v>
      </c>
      <c r="S18" s="73">
        <v>578</v>
      </c>
      <c r="T18" s="70">
        <f t="shared" si="0"/>
        <v>2234</v>
      </c>
      <c r="U18" s="70">
        <f t="shared" si="1"/>
        <v>13</v>
      </c>
      <c r="V18" s="75"/>
    </row>
    <row r="19" spans="1:22" ht="15.75" customHeight="1">
      <c r="A19" s="54"/>
      <c r="B19" s="69">
        <v>2067</v>
      </c>
      <c r="C19" s="70" t="s">
        <v>308</v>
      </c>
      <c r="D19" s="71">
        <v>2</v>
      </c>
      <c r="E19" s="70" t="s">
        <v>62</v>
      </c>
      <c r="F19" s="71">
        <v>8</v>
      </c>
      <c r="G19" s="72">
        <v>5</v>
      </c>
      <c r="H19" s="133">
        <v>11.65</v>
      </c>
      <c r="I19" s="74">
        <v>-0.1</v>
      </c>
      <c r="J19" s="73">
        <v>683</v>
      </c>
      <c r="K19" s="71">
        <v>12</v>
      </c>
      <c r="L19" s="72">
        <v>2</v>
      </c>
      <c r="M19" s="133">
        <v>23.4</v>
      </c>
      <c r="N19" s="74">
        <v>1.5</v>
      </c>
      <c r="O19" s="73">
        <v>761</v>
      </c>
      <c r="P19" s="70">
        <v>9</v>
      </c>
      <c r="Q19" s="73">
        <v>5</v>
      </c>
      <c r="R19" s="133">
        <v>52.03</v>
      </c>
      <c r="S19" s="73">
        <v>775</v>
      </c>
      <c r="T19" s="70">
        <f t="shared" si="0"/>
        <v>2219</v>
      </c>
      <c r="U19" s="70">
        <f t="shared" si="1"/>
        <v>14</v>
      </c>
      <c r="V19" s="75"/>
    </row>
    <row r="20" spans="1:22" ht="15.75" customHeight="1">
      <c r="A20" s="54"/>
      <c r="B20" s="69">
        <v>792</v>
      </c>
      <c r="C20" s="70" t="s">
        <v>262</v>
      </c>
      <c r="D20" s="71">
        <v>1</v>
      </c>
      <c r="E20" s="70" t="s">
        <v>249</v>
      </c>
      <c r="F20" s="71">
        <v>2</v>
      </c>
      <c r="G20" s="72">
        <v>7</v>
      </c>
      <c r="H20" s="133">
        <v>11.6</v>
      </c>
      <c r="I20" s="74">
        <v>0.9</v>
      </c>
      <c r="J20" s="73">
        <v>697</v>
      </c>
      <c r="K20" s="71">
        <v>6</v>
      </c>
      <c r="L20" s="72">
        <v>5</v>
      </c>
      <c r="M20" s="133">
        <v>23.45</v>
      </c>
      <c r="N20" s="74">
        <v>0.9</v>
      </c>
      <c r="O20" s="73">
        <v>755</v>
      </c>
      <c r="P20" s="70">
        <v>9</v>
      </c>
      <c r="Q20" s="73">
        <v>4</v>
      </c>
      <c r="R20" s="133">
        <v>53.13</v>
      </c>
      <c r="S20" s="73">
        <v>719</v>
      </c>
      <c r="T20" s="70">
        <f t="shared" si="0"/>
        <v>2171</v>
      </c>
      <c r="U20" s="70">
        <f t="shared" si="1"/>
        <v>15</v>
      </c>
      <c r="V20" s="75"/>
    </row>
    <row r="21" spans="1:22" ht="15.75" customHeight="1">
      <c r="A21" s="54"/>
      <c r="B21" s="69">
        <v>2110</v>
      </c>
      <c r="C21" s="70" t="s">
        <v>320</v>
      </c>
      <c r="D21" s="71">
        <v>1</v>
      </c>
      <c r="E21" s="70" t="s">
        <v>62</v>
      </c>
      <c r="F21" s="71">
        <v>10</v>
      </c>
      <c r="G21" s="72">
        <v>2</v>
      </c>
      <c r="H21" s="133">
        <v>11.75</v>
      </c>
      <c r="I21" s="74">
        <v>1.1</v>
      </c>
      <c r="J21" s="73">
        <v>656</v>
      </c>
      <c r="K21" s="71">
        <v>13</v>
      </c>
      <c r="L21" s="72">
        <v>7</v>
      </c>
      <c r="M21" s="133">
        <v>23.68</v>
      </c>
      <c r="N21" s="74">
        <v>0.7</v>
      </c>
      <c r="O21" s="73">
        <v>728</v>
      </c>
      <c r="P21" s="70">
        <v>9</v>
      </c>
      <c r="Q21" s="73">
        <v>6</v>
      </c>
      <c r="R21" s="133">
        <v>52.71</v>
      </c>
      <c r="S21" s="73">
        <v>740</v>
      </c>
      <c r="T21" s="70">
        <f t="shared" si="0"/>
        <v>2124</v>
      </c>
      <c r="U21" s="70">
        <f t="shared" si="1"/>
        <v>16</v>
      </c>
      <c r="V21" s="75"/>
    </row>
    <row r="22" spans="1:22" ht="15.75" customHeight="1">
      <c r="A22" s="54"/>
      <c r="B22" s="69">
        <v>714</v>
      </c>
      <c r="C22" s="70" t="s">
        <v>268</v>
      </c>
      <c r="D22" s="71">
        <v>1</v>
      </c>
      <c r="E22" s="70" t="s">
        <v>123</v>
      </c>
      <c r="F22" s="71">
        <v>3</v>
      </c>
      <c r="G22" s="72">
        <v>4</v>
      </c>
      <c r="H22" s="133">
        <v>11.85</v>
      </c>
      <c r="I22" s="74">
        <v>-0.5</v>
      </c>
      <c r="J22" s="73">
        <v>629</v>
      </c>
      <c r="K22" s="71">
        <v>1</v>
      </c>
      <c r="L22" s="72">
        <v>2</v>
      </c>
      <c r="M22" s="133">
        <v>23.86</v>
      </c>
      <c r="N22" s="74">
        <v>-0.7</v>
      </c>
      <c r="O22" s="73">
        <v>707</v>
      </c>
      <c r="P22" s="70">
        <v>9</v>
      </c>
      <c r="Q22" s="73">
        <v>1</v>
      </c>
      <c r="R22" s="133">
        <v>52.51</v>
      </c>
      <c r="S22" s="73">
        <v>750</v>
      </c>
      <c r="T22" s="70">
        <f t="shared" si="0"/>
        <v>2086</v>
      </c>
      <c r="U22" s="70">
        <f t="shared" si="1"/>
        <v>17</v>
      </c>
      <c r="V22" s="75"/>
    </row>
    <row r="23" spans="1:22" ht="15.75" customHeight="1">
      <c r="A23" s="54"/>
      <c r="B23" s="69">
        <v>467</v>
      </c>
      <c r="C23" s="70" t="s">
        <v>110</v>
      </c>
      <c r="D23" s="71">
        <v>1</v>
      </c>
      <c r="E23" s="70" t="s">
        <v>247</v>
      </c>
      <c r="F23" s="71">
        <v>1</v>
      </c>
      <c r="G23" s="72">
        <v>2</v>
      </c>
      <c r="H23" s="133">
        <v>11.8</v>
      </c>
      <c r="I23" s="74">
        <v>-1.5</v>
      </c>
      <c r="J23" s="73">
        <v>642</v>
      </c>
      <c r="K23" s="71">
        <v>4</v>
      </c>
      <c r="L23" s="72">
        <v>8</v>
      </c>
      <c r="M23" s="133">
        <v>23.86</v>
      </c>
      <c r="N23" s="74">
        <v>0.1</v>
      </c>
      <c r="O23" s="73">
        <v>707</v>
      </c>
      <c r="P23" s="70">
        <v>9</v>
      </c>
      <c r="Q23" s="73">
        <v>8</v>
      </c>
      <c r="R23" s="133">
        <v>53.08</v>
      </c>
      <c r="S23" s="73">
        <v>721</v>
      </c>
      <c r="T23" s="70">
        <f t="shared" si="0"/>
        <v>2070</v>
      </c>
      <c r="U23" s="70">
        <f t="shared" si="1"/>
        <v>18</v>
      </c>
      <c r="V23" s="75"/>
    </row>
    <row r="24" spans="1:22" ht="15.75" customHeight="1">
      <c r="A24" s="54"/>
      <c r="B24" s="69">
        <v>334</v>
      </c>
      <c r="C24" s="70" t="s">
        <v>89</v>
      </c>
      <c r="D24" s="71">
        <v>2</v>
      </c>
      <c r="E24" s="70" t="s">
        <v>87</v>
      </c>
      <c r="F24" s="71">
        <v>10</v>
      </c>
      <c r="G24" s="72">
        <v>7</v>
      </c>
      <c r="H24" s="133">
        <v>11.94</v>
      </c>
      <c r="I24" s="74">
        <v>1.1</v>
      </c>
      <c r="J24" s="73">
        <v>605</v>
      </c>
      <c r="K24" s="71">
        <v>7</v>
      </c>
      <c r="L24" s="72">
        <v>4</v>
      </c>
      <c r="M24" s="133">
        <v>24.02</v>
      </c>
      <c r="N24" s="74">
        <v>-0.6</v>
      </c>
      <c r="O24" s="73">
        <v>688</v>
      </c>
      <c r="P24" s="70">
        <v>8</v>
      </c>
      <c r="Q24" s="73">
        <v>5</v>
      </c>
      <c r="R24" s="133">
        <v>53.32</v>
      </c>
      <c r="S24" s="73">
        <v>709</v>
      </c>
      <c r="T24" s="70">
        <f t="shared" si="0"/>
        <v>2002</v>
      </c>
      <c r="U24" s="70">
        <f t="shared" si="1"/>
        <v>19</v>
      </c>
      <c r="V24" s="75"/>
    </row>
    <row r="25" spans="1:22" ht="15.75" customHeight="1">
      <c r="A25" s="54"/>
      <c r="B25" s="69">
        <v>221</v>
      </c>
      <c r="C25" s="70" t="s">
        <v>164</v>
      </c>
      <c r="D25" s="71"/>
      <c r="E25" s="70" t="s">
        <v>91</v>
      </c>
      <c r="F25" s="71">
        <v>9</v>
      </c>
      <c r="G25" s="72">
        <v>2</v>
      </c>
      <c r="H25" s="133">
        <v>11.39</v>
      </c>
      <c r="I25" s="74">
        <v>0.1</v>
      </c>
      <c r="J25" s="73">
        <v>757</v>
      </c>
      <c r="K25" s="71">
        <v>12</v>
      </c>
      <c r="L25" s="72">
        <v>7</v>
      </c>
      <c r="M25" s="133">
        <v>27.44</v>
      </c>
      <c r="N25" s="74">
        <v>1.5</v>
      </c>
      <c r="O25" s="73">
        <v>351</v>
      </c>
      <c r="P25" s="70">
        <v>6</v>
      </c>
      <c r="Q25" s="73">
        <v>7</v>
      </c>
      <c r="R25" s="133">
        <v>49.84</v>
      </c>
      <c r="S25" s="73">
        <v>892</v>
      </c>
      <c r="T25" s="70">
        <f t="shared" si="0"/>
        <v>2000</v>
      </c>
      <c r="U25" s="70">
        <f t="shared" si="1"/>
        <v>20</v>
      </c>
      <c r="V25" s="75"/>
    </row>
    <row r="26" spans="1:22" ht="15.75" customHeight="1">
      <c r="A26" s="54"/>
      <c r="B26" s="69">
        <v>135</v>
      </c>
      <c r="C26" s="70" t="s">
        <v>331</v>
      </c>
      <c r="D26" s="71">
        <v>2</v>
      </c>
      <c r="E26" s="70" t="s">
        <v>323</v>
      </c>
      <c r="F26" s="71">
        <v>12</v>
      </c>
      <c r="G26" s="72">
        <v>7</v>
      </c>
      <c r="H26" s="133">
        <v>11.92</v>
      </c>
      <c r="I26" s="74">
        <v>1.4</v>
      </c>
      <c r="J26" s="73">
        <v>611</v>
      </c>
      <c r="K26" s="71">
        <v>9</v>
      </c>
      <c r="L26" s="72">
        <v>4</v>
      </c>
      <c r="M26" s="133">
        <v>24.18</v>
      </c>
      <c r="N26" s="74">
        <v>0.4</v>
      </c>
      <c r="O26" s="73">
        <v>670</v>
      </c>
      <c r="P26" s="70">
        <v>8</v>
      </c>
      <c r="Q26" s="73">
        <v>3</v>
      </c>
      <c r="R26" s="133">
        <v>53.14</v>
      </c>
      <c r="S26" s="73">
        <v>718</v>
      </c>
      <c r="T26" s="70">
        <f t="shared" si="0"/>
        <v>1999</v>
      </c>
      <c r="U26" s="70">
        <f t="shared" si="1"/>
        <v>21</v>
      </c>
      <c r="V26" s="75"/>
    </row>
    <row r="27" spans="1:22" ht="15.75" customHeight="1">
      <c r="A27" s="54"/>
      <c r="B27" s="69">
        <v>748</v>
      </c>
      <c r="C27" s="70" t="s">
        <v>73</v>
      </c>
      <c r="D27" s="71">
        <v>2</v>
      </c>
      <c r="E27" s="70" t="s">
        <v>65</v>
      </c>
      <c r="F27" s="71">
        <v>13</v>
      </c>
      <c r="G27" s="72">
        <v>5</v>
      </c>
      <c r="H27" s="133">
        <v>11.54</v>
      </c>
      <c r="I27" s="74">
        <v>0.3</v>
      </c>
      <c r="J27" s="73">
        <v>714</v>
      </c>
      <c r="K27" s="71">
        <v>10</v>
      </c>
      <c r="L27" s="72">
        <v>2</v>
      </c>
      <c r="M27" s="133">
        <v>23.93</v>
      </c>
      <c r="N27" s="74">
        <v>1.2</v>
      </c>
      <c r="O27" s="73">
        <v>699</v>
      </c>
      <c r="P27" s="70">
        <v>9</v>
      </c>
      <c r="Q27" s="73">
        <v>3</v>
      </c>
      <c r="R27" s="133">
        <v>56.25</v>
      </c>
      <c r="S27" s="73">
        <v>572</v>
      </c>
      <c r="T27" s="70">
        <f t="shared" si="0"/>
        <v>1985</v>
      </c>
      <c r="U27" s="70">
        <f t="shared" si="1"/>
        <v>22</v>
      </c>
      <c r="V27" s="75"/>
    </row>
    <row r="28" spans="1:22" ht="15.75" customHeight="1">
      <c r="A28" s="54"/>
      <c r="B28" s="69">
        <v>684</v>
      </c>
      <c r="C28" s="70" t="s">
        <v>250</v>
      </c>
      <c r="D28" s="71">
        <v>1</v>
      </c>
      <c r="E28" s="70" t="s">
        <v>246</v>
      </c>
      <c r="F28" s="71">
        <v>1</v>
      </c>
      <c r="G28" s="72">
        <v>4</v>
      </c>
      <c r="H28" s="133">
        <v>12.11</v>
      </c>
      <c r="I28" s="74">
        <v>-1.5</v>
      </c>
      <c r="J28" s="73">
        <v>562</v>
      </c>
      <c r="K28" s="71">
        <v>5</v>
      </c>
      <c r="L28" s="72">
        <v>2</v>
      </c>
      <c r="M28" s="133">
        <v>24.37</v>
      </c>
      <c r="N28" s="74">
        <v>-1</v>
      </c>
      <c r="O28" s="73">
        <v>649</v>
      </c>
      <c r="P28" s="70">
        <v>7</v>
      </c>
      <c r="Q28" s="73">
        <v>6</v>
      </c>
      <c r="R28" s="133">
        <v>53.13</v>
      </c>
      <c r="S28" s="73">
        <v>719</v>
      </c>
      <c r="T28" s="70">
        <f t="shared" si="0"/>
        <v>1930</v>
      </c>
      <c r="U28" s="70">
        <f t="shared" si="1"/>
        <v>23</v>
      </c>
      <c r="V28" s="75"/>
    </row>
    <row r="29" spans="1:22" ht="15.75" customHeight="1">
      <c r="A29" s="54"/>
      <c r="B29" s="69">
        <v>795</v>
      </c>
      <c r="C29" s="70" t="s">
        <v>267</v>
      </c>
      <c r="D29" s="71">
        <v>1</v>
      </c>
      <c r="E29" s="70" t="s">
        <v>249</v>
      </c>
      <c r="F29" s="71">
        <v>3</v>
      </c>
      <c r="G29" s="72">
        <v>3</v>
      </c>
      <c r="H29" s="133">
        <v>12.09</v>
      </c>
      <c r="I29" s="74">
        <v>-0.5</v>
      </c>
      <c r="J29" s="73">
        <v>567</v>
      </c>
      <c r="K29" s="71">
        <v>1</v>
      </c>
      <c r="L29" s="72">
        <v>1</v>
      </c>
      <c r="M29" s="133">
        <v>24.23</v>
      </c>
      <c r="N29" s="74">
        <v>-0.7</v>
      </c>
      <c r="O29" s="73">
        <v>664</v>
      </c>
      <c r="P29" s="70">
        <v>7</v>
      </c>
      <c r="Q29" s="73">
        <v>4</v>
      </c>
      <c r="R29" s="133">
        <v>54.06</v>
      </c>
      <c r="S29" s="73">
        <v>673</v>
      </c>
      <c r="T29" s="70">
        <f t="shared" si="0"/>
        <v>1904</v>
      </c>
      <c r="U29" s="70">
        <f t="shared" si="1"/>
        <v>24</v>
      </c>
      <c r="V29" s="75"/>
    </row>
    <row r="30" spans="1:22" ht="15.75" customHeight="1">
      <c r="A30" s="54"/>
      <c r="B30" s="69">
        <v>779</v>
      </c>
      <c r="C30" s="70" t="s">
        <v>248</v>
      </c>
      <c r="D30" s="71">
        <v>1</v>
      </c>
      <c r="E30" s="70" t="s">
        <v>249</v>
      </c>
      <c r="F30" s="71">
        <v>1</v>
      </c>
      <c r="G30" s="72">
        <v>3</v>
      </c>
      <c r="H30" s="133">
        <v>12.05</v>
      </c>
      <c r="I30" s="74">
        <v>-1.5</v>
      </c>
      <c r="J30" s="73">
        <v>577</v>
      </c>
      <c r="K30" s="71">
        <v>5</v>
      </c>
      <c r="L30" s="72">
        <v>1</v>
      </c>
      <c r="M30" s="133">
        <v>24.35</v>
      </c>
      <c r="N30" s="74">
        <v>-1</v>
      </c>
      <c r="O30" s="73">
        <v>651</v>
      </c>
      <c r="P30" s="70">
        <v>7</v>
      </c>
      <c r="Q30" s="73">
        <v>5</v>
      </c>
      <c r="R30" s="133">
        <v>54.18</v>
      </c>
      <c r="S30" s="73">
        <v>669</v>
      </c>
      <c r="T30" s="70">
        <f t="shared" si="0"/>
        <v>1897</v>
      </c>
      <c r="U30" s="70">
        <f t="shared" si="1"/>
        <v>25</v>
      </c>
      <c r="V30" s="75"/>
    </row>
    <row r="31" spans="1:22" ht="15.75" customHeight="1">
      <c r="A31" s="54"/>
      <c r="B31" s="69">
        <v>837</v>
      </c>
      <c r="C31" s="70" t="s">
        <v>70</v>
      </c>
      <c r="D31" s="71">
        <v>2</v>
      </c>
      <c r="E31" s="70" t="s">
        <v>63</v>
      </c>
      <c r="F31" s="71">
        <v>8</v>
      </c>
      <c r="G31" s="72">
        <v>3</v>
      </c>
      <c r="H31" s="133">
        <v>12.05</v>
      </c>
      <c r="I31" s="74">
        <v>-0.1</v>
      </c>
      <c r="J31" s="73">
        <v>577</v>
      </c>
      <c r="K31" s="71">
        <v>11</v>
      </c>
      <c r="L31" s="72">
        <v>8</v>
      </c>
      <c r="M31" s="133">
        <v>24.41</v>
      </c>
      <c r="N31" s="74">
        <v>1.3</v>
      </c>
      <c r="O31" s="73">
        <v>644</v>
      </c>
      <c r="P31" s="70">
        <v>7</v>
      </c>
      <c r="Q31" s="73">
        <v>3</v>
      </c>
      <c r="R31" s="133">
        <v>54.12</v>
      </c>
      <c r="S31" s="73">
        <v>670</v>
      </c>
      <c r="T31" s="70">
        <f t="shared" si="0"/>
        <v>1891</v>
      </c>
      <c r="U31" s="70">
        <f t="shared" si="1"/>
        <v>26</v>
      </c>
      <c r="V31" s="75"/>
    </row>
    <row r="32" spans="1:22" ht="15.75" customHeight="1">
      <c r="A32" s="54"/>
      <c r="B32" s="69">
        <v>780</v>
      </c>
      <c r="C32" s="70" t="s">
        <v>279</v>
      </c>
      <c r="D32" s="71">
        <v>1</v>
      </c>
      <c r="E32" s="70" t="s">
        <v>249</v>
      </c>
      <c r="F32" s="71">
        <v>4</v>
      </c>
      <c r="G32" s="72">
        <v>7</v>
      </c>
      <c r="H32" s="133">
        <v>11.69</v>
      </c>
      <c r="I32" s="74">
        <v>-0.5</v>
      </c>
      <c r="J32" s="73">
        <v>672</v>
      </c>
      <c r="K32" s="71">
        <v>2</v>
      </c>
      <c r="L32" s="72">
        <v>5</v>
      </c>
      <c r="M32" s="133">
        <v>24.18</v>
      </c>
      <c r="N32" s="74">
        <v>0.3</v>
      </c>
      <c r="O32" s="73">
        <v>670</v>
      </c>
      <c r="P32" s="70">
        <v>9</v>
      </c>
      <c r="Q32" s="73">
        <v>2</v>
      </c>
      <c r="R32" s="133">
        <v>57.24</v>
      </c>
      <c r="S32" s="73">
        <v>529</v>
      </c>
      <c r="T32" s="70">
        <f t="shared" si="0"/>
        <v>1871</v>
      </c>
      <c r="U32" s="70">
        <f t="shared" si="1"/>
        <v>27</v>
      </c>
      <c r="V32" s="75"/>
    </row>
    <row r="33" spans="1:22" ht="15.75" customHeight="1">
      <c r="A33" s="54"/>
      <c r="B33" s="69">
        <v>240</v>
      </c>
      <c r="C33" s="70" t="s">
        <v>76</v>
      </c>
      <c r="D33" s="71">
        <v>2</v>
      </c>
      <c r="E33" s="70" t="s">
        <v>72</v>
      </c>
      <c r="F33" s="71">
        <v>7</v>
      </c>
      <c r="G33" s="72">
        <v>6</v>
      </c>
      <c r="H33" s="133">
        <v>11.94</v>
      </c>
      <c r="I33" s="74">
        <v>-0.9</v>
      </c>
      <c r="J33" s="73">
        <v>605</v>
      </c>
      <c r="K33" s="71">
        <v>11</v>
      </c>
      <c r="L33" s="72">
        <v>3</v>
      </c>
      <c r="M33" s="133">
        <v>24.15</v>
      </c>
      <c r="N33" s="74">
        <v>1.3</v>
      </c>
      <c r="O33" s="73">
        <v>673</v>
      </c>
      <c r="P33" s="70">
        <v>8</v>
      </c>
      <c r="Q33" s="73">
        <v>7</v>
      </c>
      <c r="R33" s="133">
        <v>55.81</v>
      </c>
      <c r="S33" s="73">
        <v>591</v>
      </c>
      <c r="T33" s="70">
        <f t="shared" si="0"/>
        <v>1869</v>
      </c>
      <c r="U33" s="70">
        <f t="shared" si="1"/>
        <v>28</v>
      </c>
      <c r="V33" s="75"/>
    </row>
    <row r="34" spans="1:22" ht="15.75" customHeight="1">
      <c r="A34" s="54"/>
      <c r="B34" s="69">
        <v>117</v>
      </c>
      <c r="C34" s="70" t="s">
        <v>324</v>
      </c>
      <c r="D34" s="71">
        <v>3</v>
      </c>
      <c r="E34" s="70" t="s">
        <v>80</v>
      </c>
      <c r="F34" s="71">
        <v>10</v>
      </c>
      <c r="G34" s="72">
        <v>6</v>
      </c>
      <c r="H34" s="133">
        <v>11.99</v>
      </c>
      <c r="I34" s="74">
        <v>1.1</v>
      </c>
      <c r="J34" s="73">
        <v>592</v>
      </c>
      <c r="K34" s="71">
        <v>7</v>
      </c>
      <c r="L34" s="72">
        <v>3</v>
      </c>
      <c r="M34" s="133">
        <v>24.46</v>
      </c>
      <c r="N34" s="74">
        <v>-0.6</v>
      </c>
      <c r="O34" s="73">
        <v>639</v>
      </c>
      <c r="P34" s="70">
        <v>8</v>
      </c>
      <c r="Q34" s="73">
        <v>1</v>
      </c>
      <c r="R34" s="133">
        <v>54.98</v>
      </c>
      <c r="S34" s="73">
        <v>630</v>
      </c>
      <c r="T34" s="70">
        <f t="shared" si="0"/>
        <v>1861</v>
      </c>
      <c r="U34" s="70">
        <f t="shared" si="1"/>
        <v>29</v>
      </c>
      <c r="V34" s="75"/>
    </row>
    <row r="35" spans="1:22" ht="15.75" customHeight="1">
      <c r="A35" s="54"/>
      <c r="B35" s="69">
        <v>753</v>
      </c>
      <c r="C35" s="70" t="s">
        <v>269</v>
      </c>
      <c r="D35" s="71">
        <v>1</v>
      </c>
      <c r="E35" s="70" t="s">
        <v>65</v>
      </c>
      <c r="F35" s="71">
        <v>3</v>
      </c>
      <c r="G35" s="72">
        <v>5</v>
      </c>
      <c r="H35" s="133">
        <v>12.05</v>
      </c>
      <c r="I35" s="74">
        <v>-0.5</v>
      </c>
      <c r="J35" s="73">
        <v>577</v>
      </c>
      <c r="K35" s="71">
        <v>1</v>
      </c>
      <c r="L35" s="72">
        <v>3</v>
      </c>
      <c r="M35" s="133">
        <v>24.56</v>
      </c>
      <c r="N35" s="74">
        <v>-0.7</v>
      </c>
      <c r="O35" s="73">
        <v>628</v>
      </c>
      <c r="P35" s="70">
        <v>7</v>
      </c>
      <c r="Q35" s="73">
        <v>7</v>
      </c>
      <c r="R35" s="133">
        <v>54.61</v>
      </c>
      <c r="S35" s="73">
        <v>647</v>
      </c>
      <c r="T35" s="70">
        <f t="shared" si="0"/>
        <v>1852</v>
      </c>
      <c r="U35" s="70">
        <f t="shared" si="1"/>
        <v>30</v>
      </c>
      <c r="V35" s="75"/>
    </row>
    <row r="36" spans="1:22" ht="15.75" customHeight="1">
      <c r="A36" s="54"/>
      <c r="B36" s="69">
        <v>97</v>
      </c>
      <c r="C36" s="70" t="s">
        <v>328</v>
      </c>
      <c r="D36" s="71">
        <v>2</v>
      </c>
      <c r="E36" s="70" t="s">
        <v>329</v>
      </c>
      <c r="F36" s="71">
        <v>12</v>
      </c>
      <c r="G36" s="72">
        <v>3</v>
      </c>
      <c r="H36" s="133">
        <v>12.09</v>
      </c>
      <c r="I36" s="74">
        <v>1.4</v>
      </c>
      <c r="J36" s="73">
        <v>567</v>
      </c>
      <c r="K36" s="71">
        <v>8</v>
      </c>
      <c r="L36" s="72">
        <v>8</v>
      </c>
      <c r="M36" s="133">
        <v>24.78</v>
      </c>
      <c r="N36" s="74">
        <v>0.7</v>
      </c>
      <c r="O36" s="73">
        <v>604</v>
      </c>
      <c r="P36" s="70">
        <v>7</v>
      </c>
      <c r="Q36" s="73">
        <v>1</v>
      </c>
      <c r="R36" s="133">
        <v>55.13</v>
      </c>
      <c r="S36" s="73">
        <v>623</v>
      </c>
      <c r="T36" s="70">
        <f t="shared" si="0"/>
        <v>1794</v>
      </c>
      <c r="U36" s="70">
        <f t="shared" si="1"/>
        <v>31</v>
      </c>
      <c r="V36" s="75"/>
    </row>
    <row r="37" spans="1:22" ht="15.75" customHeight="1">
      <c r="A37" s="54"/>
      <c r="B37" s="69">
        <v>330</v>
      </c>
      <c r="C37" s="70" t="s">
        <v>88</v>
      </c>
      <c r="D37" s="71">
        <v>2</v>
      </c>
      <c r="E37" s="70" t="s">
        <v>87</v>
      </c>
      <c r="F37" s="71">
        <v>12</v>
      </c>
      <c r="G37" s="72">
        <v>2</v>
      </c>
      <c r="H37" s="133">
        <v>12.15</v>
      </c>
      <c r="I37" s="74">
        <v>1.4</v>
      </c>
      <c r="J37" s="73">
        <v>552</v>
      </c>
      <c r="K37" s="71">
        <v>8</v>
      </c>
      <c r="L37" s="72">
        <v>7</v>
      </c>
      <c r="M37" s="133">
        <v>24.52</v>
      </c>
      <c r="N37" s="74">
        <v>0.7</v>
      </c>
      <c r="O37" s="73">
        <v>632</v>
      </c>
      <c r="P37" s="70">
        <v>7</v>
      </c>
      <c r="Q37" s="73">
        <v>2</v>
      </c>
      <c r="R37" s="133">
        <v>55.63</v>
      </c>
      <c r="S37" s="73">
        <v>600</v>
      </c>
      <c r="T37" s="70">
        <f t="shared" si="0"/>
        <v>1784</v>
      </c>
      <c r="U37" s="70">
        <f t="shared" si="1"/>
        <v>32</v>
      </c>
      <c r="V37" s="75"/>
    </row>
    <row r="38" spans="1:22" ht="15.75" customHeight="1">
      <c r="A38" s="54"/>
      <c r="B38" s="69">
        <v>706</v>
      </c>
      <c r="C38" s="70" t="s">
        <v>144</v>
      </c>
      <c r="D38" s="71">
        <v>2</v>
      </c>
      <c r="E38" s="70" t="s">
        <v>123</v>
      </c>
      <c r="F38" s="71">
        <v>8</v>
      </c>
      <c r="G38" s="72">
        <v>1</v>
      </c>
      <c r="H38" s="133">
        <v>12.11</v>
      </c>
      <c r="I38" s="74">
        <v>-0.1</v>
      </c>
      <c r="J38" s="73">
        <v>562</v>
      </c>
      <c r="K38" s="71">
        <v>11</v>
      </c>
      <c r="L38" s="72">
        <v>6</v>
      </c>
      <c r="M38" s="133">
        <v>24.44</v>
      </c>
      <c r="N38" s="74">
        <v>1.3</v>
      </c>
      <c r="O38" s="73">
        <v>641</v>
      </c>
      <c r="P38" s="70">
        <v>7</v>
      </c>
      <c r="Q38" s="73">
        <v>8</v>
      </c>
      <c r="R38" s="133">
        <v>56.16</v>
      </c>
      <c r="S38" s="73">
        <v>576</v>
      </c>
      <c r="T38" s="70">
        <f aca="true" t="shared" si="2" ref="T38:T69">IF(J38="","",J38+O38+S38)</f>
        <v>1779</v>
      </c>
      <c r="U38" s="70">
        <f aca="true" t="shared" si="3" ref="U38:U69">IF(T38="","",RANK(T38,$T$6:$T$110))</f>
        <v>33</v>
      </c>
      <c r="V38" s="75"/>
    </row>
    <row r="39" spans="1:22" ht="15.75" customHeight="1">
      <c r="A39" s="54"/>
      <c r="B39" s="69">
        <v>774</v>
      </c>
      <c r="C39" s="70" t="s">
        <v>296</v>
      </c>
      <c r="D39" s="71">
        <v>2</v>
      </c>
      <c r="E39" s="70" t="s">
        <v>249</v>
      </c>
      <c r="F39" s="71">
        <v>6</v>
      </c>
      <c r="G39" s="72">
        <v>8</v>
      </c>
      <c r="H39" s="133">
        <v>12.22</v>
      </c>
      <c r="I39" s="74">
        <v>-0.5</v>
      </c>
      <c r="J39" s="73">
        <v>535</v>
      </c>
      <c r="K39" s="71">
        <v>4</v>
      </c>
      <c r="L39" s="72">
        <v>6</v>
      </c>
      <c r="M39" s="133">
        <v>24.7</v>
      </c>
      <c r="N39" s="74">
        <v>0.1</v>
      </c>
      <c r="O39" s="73">
        <v>612</v>
      </c>
      <c r="P39" s="70">
        <v>6</v>
      </c>
      <c r="Q39" s="73">
        <v>5</v>
      </c>
      <c r="R39" s="133">
        <v>55.42</v>
      </c>
      <c r="S39" s="73">
        <v>609</v>
      </c>
      <c r="T39" s="70">
        <f t="shared" si="2"/>
        <v>1756</v>
      </c>
      <c r="U39" s="70">
        <f t="shared" si="3"/>
        <v>34</v>
      </c>
      <c r="V39" s="75"/>
    </row>
    <row r="40" spans="1:22" ht="15.75" customHeight="1">
      <c r="A40" s="54"/>
      <c r="B40" s="69">
        <v>838</v>
      </c>
      <c r="C40" s="70" t="s">
        <v>259</v>
      </c>
      <c r="D40" s="71">
        <v>1</v>
      </c>
      <c r="E40" s="70" t="s">
        <v>63</v>
      </c>
      <c r="F40" s="71">
        <v>2</v>
      </c>
      <c r="G40" s="72">
        <v>4</v>
      </c>
      <c r="H40" s="133">
        <v>12.17</v>
      </c>
      <c r="I40" s="74">
        <v>0.9</v>
      </c>
      <c r="J40" s="73">
        <v>547</v>
      </c>
      <c r="K40" s="71">
        <v>6</v>
      </c>
      <c r="L40" s="72">
        <v>2</v>
      </c>
      <c r="M40" s="133">
        <v>25.01</v>
      </c>
      <c r="N40" s="74">
        <v>0.9</v>
      </c>
      <c r="O40" s="73">
        <v>579</v>
      </c>
      <c r="P40" s="70">
        <v>6</v>
      </c>
      <c r="Q40" s="73">
        <v>3</v>
      </c>
      <c r="R40" s="133">
        <v>55.44</v>
      </c>
      <c r="S40" s="73">
        <v>608</v>
      </c>
      <c r="T40" s="70">
        <f t="shared" si="2"/>
        <v>1734</v>
      </c>
      <c r="U40" s="70">
        <f t="shared" si="3"/>
        <v>35</v>
      </c>
      <c r="V40" s="75"/>
    </row>
    <row r="41" spans="1:22" ht="15.75" customHeight="1">
      <c r="A41" s="54"/>
      <c r="B41" s="69">
        <v>765</v>
      </c>
      <c r="C41" s="70" t="s">
        <v>291</v>
      </c>
      <c r="D41" s="71">
        <v>1</v>
      </c>
      <c r="E41" s="70" t="s">
        <v>65</v>
      </c>
      <c r="F41" s="71">
        <v>6</v>
      </c>
      <c r="G41" s="72">
        <v>3</v>
      </c>
      <c r="H41" s="133">
        <v>12.08</v>
      </c>
      <c r="I41" s="74">
        <v>-0.5</v>
      </c>
      <c r="J41" s="73">
        <v>570</v>
      </c>
      <c r="K41" s="71">
        <v>4</v>
      </c>
      <c r="L41" s="72">
        <v>1</v>
      </c>
      <c r="M41" s="133">
        <v>24.16</v>
      </c>
      <c r="N41" s="74">
        <v>0.1</v>
      </c>
      <c r="O41" s="73">
        <v>672</v>
      </c>
      <c r="P41" s="70">
        <v>8</v>
      </c>
      <c r="Q41" s="73">
        <v>2</v>
      </c>
      <c r="R41" s="133">
        <v>58.19</v>
      </c>
      <c r="S41" s="73">
        <v>489</v>
      </c>
      <c r="T41" s="70">
        <f t="shared" si="2"/>
        <v>1731</v>
      </c>
      <c r="U41" s="70">
        <f t="shared" si="3"/>
        <v>36</v>
      </c>
      <c r="V41" s="75"/>
    </row>
    <row r="42" spans="1:22" ht="15.75" customHeight="1">
      <c r="A42" s="54"/>
      <c r="B42" s="69">
        <v>543</v>
      </c>
      <c r="C42" s="70" t="s">
        <v>307</v>
      </c>
      <c r="D42" s="71">
        <v>2</v>
      </c>
      <c r="E42" s="70" t="s">
        <v>264</v>
      </c>
      <c r="F42" s="71">
        <v>8</v>
      </c>
      <c r="G42" s="72">
        <v>4</v>
      </c>
      <c r="H42" s="133">
        <v>12.55</v>
      </c>
      <c r="I42" s="74">
        <v>-0.1</v>
      </c>
      <c r="J42" s="73">
        <v>457</v>
      </c>
      <c r="K42" s="71">
        <v>12</v>
      </c>
      <c r="L42" s="72">
        <v>1</v>
      </c>
      <c r="M42" s="133">
        <v>24.79</v>
      </c>
      <c r="N42" s="74">
        <v>1.5</v>
      </c>
      <c r="O42" s="73">
        <v>603</v>
      </c>
      <c r="P42" s="70">
        <v>5</v>
      </c>
      <c r="Q42" s="73">
        <v>6</v>
      </c>
      <c r="R42" s="133">
        <v>54.18</v>
      </c>
      <c r="S42" s="73">
        <v>667</v>
      </c>
      <c r="T42" s="70">
        <f t="shared" si="2"/>
        <v>1727</v>
      </c>
      <c r="U42" s="70">
        <f t="shared" si="3"/>
        <v>37</v>
      </c>
      <c r="V42" s="75"/>
    </row>
    <row r="43" spans="1:22" ht="15.75" customHeight="1">
      <c r="A43" s="54"/>
      <c r="B43" s="69">
        <v>549</v>
      </c>
      <c r="C43" s="70" t="s">
        <v>263</v>
      </c>
      <c r="D43" s="71">
        <v>1</v>
      </c>
      <c r="E43" s="70" t="s">
        <v>264</v>
      </c>
      <c r="F43" s="71">
        <v>2</v>
      </c>
      <c r="G43" s="72">
        <v>8</v>
      </c>
      <c r="H43" s="133">
        <v>12.33</v>
      </c>
      <c r="I43" s="74">
        <v>0.9</v>
      </c>
      <c r="J43" s="73">
        <v>508</v>
      </c>
      <c r="K43" s="71">
        <v>6</v>
      </c>
      <c r="L43" s="72">
        <v>6</v>
      </c>
      <c r="M43" s="133">
        <v>25.26</v>
      </c>
      <c r="N43" s="74">
        <v>0.9</v>
      </c>
      <c r="O43" s="73">
        <v>553</v>
      </c>
      <c r="P43" s="70">
        <v>5</v>
      </c>
      <c r="Q43" s="73">
        <v>3</v>
      </c>
      <c r="R43" s="133">
        <v>55</v>
      </c>
      <c r="S43" s="73">
        <v>629</v>
      </c>
      <c r="T43" s="70">
        <f t="shared" si="2"/>
        <v>1690</v>
      </c>
      <c r="U43" s="70">
        <f t="shared" si="3"/>
        <v>38</v>
      </c>
      <c r="V43" s="75"/>
    </row>
    <row r="44" spans="1:22" ht="15.75" customHeight="1">
      <c r="A44" s="54"/>
      <c r="B44" s="69">
        <v>553</v>
      </c>
      <c r="C44" s="70" t="s">
        <v>282</v>
      </c>
      <c r="D44" s="71">
        <v>1</v>
      </c>
      <c r="E44" s="70" t="s">
        <v>264</v>
      </c>
      <c r="F44" s="71">
        <v>5</v>
      </c>
      <c r="G44" s="72">
        <v>2</v>
      </c>
      <c r="H44" s="133">
        <v>12.16</v>
      </c>
      <c r="I44" s="74">
        <v>-0.1</v>
      </c>
      <c r="J44" s="73">
        <v>550</v>
      </c>
      <c r="K44" s="71">
        <v>2</v>
      </c>
      <c r="L44" s="72">
        <v>8</v>
      </c>
      <c r="M44" s="133">
        <v>25.5</v>
      </c>
      <c r="N44" s="74">
        <v>0.3</v>
      </c>
      <c r="O44" s="73">
        <v>529</v>
      </c>
      <c r="P44" s="70">
        <v>5</v>
      </c>
      <c r="Q44" s="73">
        <v>4</v>
      </c>
      <c r="R44" s="133">
        <v>56.26</v>
      </c>
      <c r="S44" s="73">
        <v>571</v>
      </c>
      <c r="T44" s="70">
        <f t="shared" si="2"/>
        <v>1650</v>
      </c>
      <c r="U44" s="70">
        <f t="shared" si="3"/>
        <v>39</v>
      </c>
      <c r="V44" s="75"/>
    </row>
    <row r="45" spans="1:22" ht="15.75" customHeight="1">
      <c r="A45" s="54"/>
      <c r="B45" s="69">
        <v>550</v>
      </c>
      <c r="C45" s="70" t="s">
        <v>286</v>
      </c>
      <c r="D45" s="71">
        <v>1</v>
      </c>
      <c r="E45" s="70" t="s">
        <v>264</v>
      </c>
      <c r="F45" s="71">
        <v>5</v>
      </c>
      <c r="G45" s="72">
        <v>6</v>
      </c>
      <c r="H45" s="133">
        <v>12.47</v>
      </c>
      <c r="I45" s="74">
        <v>-0.1</v>
      </c>
      <c r="J45" s="73">
        <v>475</v>
      </c>
      <c r="K45" s="71">
        <v>3</v>
      </c>
      <c r="L45" s="72">
        <v>4</v>
      </c>
      <c r="M45" s="133">
        <v>25.27</v>
      </c>
      <c r="N45" s="74">
        <v>-0.2</v>
      </c>
      <c r="O45" s="73">
        <v>552</v>
      </c>
      <c r="P45" s="70">
        <v>4</v>
      </c>
      <c r="Q45" s="73">
        <v>5</v>
      </c>
      <c r="R45" s="133">
        <v>55.55</v>
      </c>
      <c r="S45" s="73">
        <v>603</v>
      </c>
      <c r="T45" s="70">
        <f t="shared" si="2"/>
        <v>1630</v>
      </c>
      <c r="U45" s="70">
        <f t="shared" si="3"/>
        <v>40</v>
      </c>
      <c r="V45" s="75"/>
    </row>
    <row r="46" spans="1:22" ht="15.75" customHeight="1">
      <c r="A46" s="54"/>
      <c r="B46" s="69">
        <v>2121</v>
      </c>
      <c r="C46" s="70" t="s">
        <v>300</v>
      </c>
      <c r="D46" s="71">
        <v>1</v>
      </c>
      <c r="E46" s="70" t="s">
        <v>62</v>
      </c>
      <c r="F46" s="71">
        <v>7</v>
      </c>
      <c r="G46" s="72">
        <v>3</v>
      </c>
      <c r="H46" s="133">
        <v>12.4</v>
      </c>
      <c r="I46" s="74">
        <v>-0.9</v>
      </c>
      <c r="J46" s="73">
        <v>492</v>
      </c>
      <c r="K46" s="71">
        <v>10</v>
      </c>
      <c r="L46" s="72">
        <v>8</v>
      </c>
      <c r="M46" s="133">
        <v>25.18</v>
      </c>
      <c r="N46" s="74">
        <v>1.2</v>
      </c>
      <c r="O46" s="73">
        <v>561</v>
      </c>
      <c r="P46" s="70">
        <v>5</v>
      </c>
      <c r="Q46" s="73">
        <v>7</v>
      </c>
      <c r="R46" s="133">
        <v>56.62</v>
      </c>
      <c r="S46" s="73">
        <v>555</v>
      </c>
      <c r="T46" s="70">
        <f t="shared" si="2"/>
        <v>1608</v>
      </c>
      <c r="U46" s="70">
        <f t="shared" si="3"/>
        <v>41</v>
      </c>
      <c r="V46" s="75"/>
    </row>
    <row r="47" spans="1:22" ht="15.75" customHeight="1">
      <c r="A47" s="54"/>
      <c r="B47" s="69">
        <v>877</v>
      </c>
      <c r="C47" s="70" t="s">
        <v>251</v>
      </c>
      <c r="D47" s="71">
        <v>1</v>
      </c>
      <c r="E47" s="70" t="s">
        <v>249</v>
      </c>
      <c r="F47" s="71">
        <v>1</v>
      </c>
      <c r="G47" s="72">
        <v>5</v>
      </c>
      <c r="H47" s="133">
        <v>12.28</v>
      </c>
      <c r="I47" s="74">
        <v>-1.5</v>
      </c>
      <c r="J47" s="73">
        <v>520</v>
      </c>
      <c r="K47" s="71">
        <v>5</v>
      </c>
      <c r="L47" s="72">
        <v>3</v>
      </c>
      <c r="M47" s="133">
        <v>25.05</v>
      </c>
      <c r="N47" s="74">
        <v>-1</v>
      </c>
      <c r="O47" s="73">
        <v>575</v>
      </c>
      <c r="P47" s="70">
        <v>6</v>
      </c>
      <c r="Q47" s="73">
        <v>8</v>
      </c>
      <c r="R47" s="133">
        <v>58.04</v>
      </c>
      <c r="S47" s="73">
        <v>495</v>
      </c>
      <c r="T47" s="70">
        <f t="shared" si="2"/>
        <v>1590</v>
      </c>
      <c r="U47" s="70">
        <f t="shared" si="3"/>
        <v>42</v>
      </c>
      <c r="V47" s="75"/>
    </row>
    <row r="48" spans="1:22" ht="15.75" customHeight="1">
      <c r="A48" s="54"/>
      <c r="B48" s="69">
        <v>134</v>
      </c>
      <c r="C48" s="70" t="s">
        <v>336</v>
      </c>
      <c r="D48" s="71">
        <v>2</v>
      </c>
      <c r="E48" s="70" t="s">
        <v>323</v>
      </c>
      <c r="F48" s="71">
        <v>13</v>
      </c>
      <c r="G48" s="72">
        <v>6</v>
      </c>
      <c r="H48" s="133">
        <v>12.37</v>
      </c>
      <c r="I48" s="74">
        <v>0.3</v>
      </c>
      <c r="J48" s="73">
        <v>499</v>
      </c>
      <c r="K48" s="71">
        <v>10</v>
      </c>
      <c r="L48" s="72">
        <v>3</v>
      </c>
      <c r="M48" s="133">
        <v>25.4</v>
      </c>
      <c r="N48" s="74">
        <v>1.2</v>
      </c>
      <c r="O48" s="73">
        <v>539</v>
      </c>
      <c r="P48" s="70">
        <v>5</v>
      </c>
      <c r="Q48" s="73">
        <v>2</v>
      </c>
      <c r="R48" s="133">
        <v>56.72</v>
      </c>
      <c r="S48" s="73">
        <v>551</v>
      </c>
      <c r="T48" s="70">
        <f t="shared" si="2"/>
        <v>1589</v>
      </c>
      <c r="U48" s="70">
        <f t="shared" si="3"/>
        <v>43</v>
      </c>
      <c r="V48" s="75"/>
    </row>
    <row r="49" spans="1:22" ht="15.75" customHeight="1">
      <c r="A49" s="54"/>
      <c r="B49" s="69">
        <v>2120</v>
      </c>
      <c r="C49" s="70" t="s">
        <v>326</v>
      </c>
      <c r="D49" s="71">
        <v>1</v>
      </c>
      <c r="E49" s="70" t="s">
        <v>62</v>
      </c>
      <c r="F49" s="71">
        <v>11</v>
      </c>
      <c r="G49" s="72">
        <v>4</v>
      </c>
      <c r="H49" s="133">
        <v>12.13</v>
      </c>
      <c r="I49" s="74">
        <v>-1.1</v>
      </c>
      <c r="J49" s="73">
        <v>557</v>
      </c>
      <c r="K49" s="71">
        <v>8</v>
      </c>
      <c r="L49" s="72">
        <v>1</v>
      </c>
      <c r="M49" s="133">
        <v>25.21</v>
      </c>
      <c r="N49" s="74">
        <v>0.7</v>
      </c>
      <c r="O49" s="73">
        <v>558</v>
      </c>
      <c r="P49" s="70">
        <v>6</v>
      </c>
      <c r="Q49" s="73">
        <v>6</v>
      </c>
      <c r="R49" s="133">
        <v>58.58</v>
      </c>
      <c r="S49" s="73">
        <v>473</v>
      </c>
      <c r="T49" s="70">
        <f t="shared" si="2"/>
        <v>1588</v>
      </c>
      <c r="U49" s="70">
        <f t="shared" si="3"/>
        <v>44</v>
      </c>
      <c r="V49" s="75"/>
    </row>
    <row r="50" spans="1:22" ht="15.75" customHeight="1">
      <c r="A50" s="54"/>
      <c r="B50" s="69">
        <v>786</v>
      </c>
      <c r="C50" s="70" t="s">
        <v>287</v>
      </c>
      <c r="D50" s="71">
        <v>1</v>
      </c>
      <c r="E50" s="70" t="s">
        <v>249</v>
      </c>
      <c r="F50" s="71">
        <v>5</v>
      </c>
      <c r="G50" s="72">
        <v>7</v>
      </c>
      <c r="H50" s="133">
        <v>12.26</v>
      </c>
      <c r="I50" s="74">
        <v>-0.1</v>
      </c>
      <c r="J50" s="73">
        <v>525</v>
      </c>
      <c r="K50" s="71">
        <v>3</v>
      </c>
      <c r="L50" s="72">
        <v>5</v>
      </c>
      <c r="M50" s="133">
        <v>25.32</v>
      </c>
      <c r="N50" s="74">
        <v>-0.2</v>
      </c>
      <c r="O50" s="73">
        <v>547</v>
      </c>
      <c r="P50" s="70">
        <v>5</v>
      </c>
      <c r="Q50" s="73">
        <v>5</v>
      </c>
      <c r="R50" s="133">
        <v>57.65</v>
      </c>
      <c r="S50" s="73">
        <v>511</v>
      </c>
      <c r="T50" s="70">
        <f t="shared" si="2"/>
        <v>1583</v>
      </c>
      <c r="U50" s="70">
        <f t="shared" si="3"/>
        <v>45</v>
      </c>
      <c r="V50" s="75"/>
    </row>
    <row r="51" spans="1:22" ht="15.75" customHeight="1">
      <c r="A51" s="54"/>
      <c r="B51" s="69">
        <v>784</v>
      </c>
      <c r="C51" s="70" t="s">
        <v>270</v>
      </c>
      <c r="D51" s="71">
        <v>1</v>
      </c>
      <c r="E51" s="70" t="s">
        <v>249</v>
      </c>
      <c r="F51" s="71">
        <v>3</v>
      </c>
      <c r="G51" s="72">
        <v>6</v>
      </c>
      <c r="H51" s="133">
        <v>12.38</v>
      </c>
      <c r="I51" s="74">
        <v>-0.5</v>
      </c>
      <c r="J51" s="73">
        <v>496</v>
      </c>
      <c r="K51" s="71">
        <v>1</v>
      </c>
      <c r="L51" s="72">
        <v>4</v>
      </c>
      <c r="M51" s="133">
        <v>25.48</v>
      </c>
      <c r="N51" s="74">
        <v>-0.7</v>
      </c>
      <c r="O51" s="73">
        <v>531</v>
      </c>
      <c r="P51" s="70">
        <v>4</v>
      </c>
      <c r="Q51" s="73">
        <v>4</v>
      </c>
      <c r="R51" s="133">
        <v>56.71</v>
      </c>
      <c r="S51" s="73">
        <v>551</v>
      </c>
      <c r="T51" s="70">
        <f t="shared" si="2"/>
        <v>1578</v>
      </c>
      <c r="U51" s="70">
        <f t="shared" si="3"/>
        <v>46</v>
      </c>
      <c r="V51" s="75"/>
    </row>
    <row r="52" spans="1:22" ht="15.75" customHeight="1">
      <c r="A52" s="54"/>
      <c r="B52" s="69">
        <v>794</v>
      </c>
      <c r="C52" s="70" t="s">
        <v>260</v>
      </c>
      <c r="D52" s="71">
        <v>1</v>
      </c>
      <c r="E52" s="70" t="s">
        <v>249</v>
      </c>
      <c r="F52" s="71">
        <v>2</v>
      </c>
      <c r="G52" s="72">
        <v>5</v>
      </c>
      <c r="H52" s="133">
        <v>12.63</v>
      </c>
      <c r="I52" s="74">
        <v>0.9</v>
      </c>
      <c r="J52" s="73">
        <v>439</v>
      </c>
      <c r="K52" s="71">
        <v>6</v>
      </c>
      <c r="L52" s="72">
        <v>3</v>
      </c>
      <c r="M52" s="133">
        <v>25.59</v>
      </c>
      <c r="N52" s="74">
        <v>0.9</v>
      </c>
      <c r="O52" s="73">
        <v>520</v>
      </c>
      <c r="P52" s="70">
        <v>4</v>
      </c>
      <c r="Q52" s="73">
        <v>1</v>
      </c>
      <c r="R52" s="133">
        <v>56.06</v>
      </c>
      <c r="S52" s="73">
        <v>580</v>
      </c>
      <c r="T52" s="70">
        <f t="shared" si="2"/>
        <v>1539</v>
      </c>
      <c r="U52" s="70">
        <f t="shared" si="3"/>
        <v>47</v>
      </c>
      <c r="V52" s="75"/>
    </row>
    <row r="53" spans="1:22" ht="15.75" customHeight="1">
      <c r="A53" s="54"/>
      <c r="B53" s="69">
        <v>329</v>
      </c>
      <c r="C53" s="70" t="s">
        <v>86</v>
      </c>
      <c r="D53" s="71">
        <v>2</v>
      </c>
      <c r="E53" s="70" t="s">
        <v>87</v>
      </c>
      <c r="F53" s="71">
        <v>13</v>
      </c>
      <c r="G53" s="72">
        <v>7</v>
      </c>
      <c r="H53" s="133">
        <v>12.6</v>
      </c>
      <c r="I53" s="74">
        <v>0.3</v>
      </c>
      <c r="J53" s="76">
        <v>446</v>
      </c>
      <c r="K53" s="71">
        <v>10</v>
      </c>
      <c r="L53" s="72">
        <v>4</v>
      </c>
      <c r="M53" s="133">
        <v>25.73</v>
      </c>
      <c r="N53" s="74">
        <v>1.2</v>
      </c>
      <c r="O53" s="73">
        <v>506</v>
      </c>
      <c r="P53" s="70">
        <v>3</v>
      </c>
      <c r="Q53" s="73">
        <v>5</v>
      </c>
      <c r="R53" s="133">
        <v>56.41</v>
      </c>
      <c r="S53" s="73">
        <v>565</v>
      </c>
      <c r="T53" s="70">
        <f t="shared" si="2"/>
        <v>1517</v>
      </c>
      <c r="U53" s="70">
        <f t="shared" si="3"/>
        <v>48</v>
      </c>
      <c r="V53" s="75"/>
    </row>
    <row r="54" spans="1:22" ht="15.75" customHeight="1">
      <c r="A54" s="54"/>
      <c r="B54" s="69">
        <v>713</v>
      </c>
      <c r="C54" s="70" t="s">
        <v>288</v>
      </c>
      <c r="D54" s="71">
        <v>1</v>
      </c>
      <c r="E54" s="70" t="s">
        <v>123</v>
      </c>
      <c r="F54" s="71">
        <v>5</v>
      </c>
      <c r="G54" s="72">
        <v>8</v>
      </c>
      <c r="H54" s="133">
        <v>12.42</v>
      </c>
      <c r="I54" s="74">
        <v>-0.1</v>
      </c>
      <c r="J54" s="73">
        <v>487</v>
      </c>
      <c r="K54" s="71">
        <v>3</v>
      </c>
      <c r="L54" s="72">
        <v>6</v>
      </c>
      <c r="M54" s="133">
        <v>25.45</v>
      </c>
      <c r="N54" s="74">
        <v>-0.2</v>
      </c>
      <c r="O54" s="73">
        <v>534</v>
      </c>
      <c r="P54" s="70">
        <v>4</v>
      </c>
      <c r="Q54" s="73">
        <v>3</v>
      </c>
      <c r="R54" s="133">
        <v>58.25</v>
      </c>
      <c r="S54" s="73">
        <v>486</v>
      </c>
      <c r="T54" s="70">
        <f t="shared" si="2"/>
        <v>1507</v>
      </c>
      <c r="U54" s="70">
        <f t="shared" si="3"/>
        <v>49</v>
      </c>
      <c r="V54" s="75"/>
    </row>
    <row r="55" spans="1:22" ht="15.75" customHeight="1">
      <c r="A55" s="54"/>
      <c r="B55" s="69">
        <v>346</v>
      </c>
      <c r="C55" s="70" t="s">
        <v>273</v>
      </c>
      <c r="D55" s="71">
        <v>1</v>
      </c>
      <c r="E55" s="70" t="s">
        <v>79</v>
      </c>
      <c r="F55" s="71">
        <v>4</v>
      </c>
      <c r="G55" s="72">
        <v>1</v>
      </c>
      <c r="H55" s="133">
        <v>12.46</v>
      </c>
      <c r="I55" s="74">
        <v>-0.5</v>
      </c>
      <c r="J55" s="73">
        <v>478</v>
      </c>
      <c r="K55" s="71">
        <v>1</v>
      </c>
      <c r="L55" s="72">
        <v>7</v>
      </c>
      <c r="M55" s="133">
        <v>25.54</v>
      </c>
      <c r="N55" s="74">
        <v>-0.7</v>
      </c>
      <c r="O55" s="73">
        <v>525</v>
      </c>
      <c r="P55" s="70">
        <v>4</v>
      </c>
      <c r="Q55" s="73">
        <v>6</v>
      </c>
      <c r="R55" s="133">
        <v>58.59</v>
      </c>
      <c r="S55" s="73">
        <v>472</v>
      </c>
      <c r="T55" s="70">
        <f t="shared" si="2"/>
        <v>1475</v>
      </c>
      <c r="U55" s="70">
        <f t="shared" si="3"/>
        <v>50</v>
      </c>
      <c r="V55" s="75"/>
    </row>
    <row r="56" spans="1:22" ht="15.75" customHeight="1">
      <c r="A56" s="54"/>
      <c r="B56" s="69">
        <v>348</v>
      </c>
      <c r="C56" s="70" t="s">
        <v>257</v>
      </c>
      <c r="D56" s="71">
        <v>1</v>
      </c>
      <c r="E56" s="70" t="s">
        <v>79</v>
      </c>
      <c r="F56" s="71">
        <v>2</v>
      </c>
      <c r="G56" s="72">
        <v>2</v>
      </c>
      <c r="H56" s="133">
        <v>12.66</v>
      </c>
      <c r="I56" s="74">
        <v>0.9</v>
      </c>
      <c r="J56" s="73">
        <v>433</v>
      </c>
      <c r="K56" s="71">
        <v>5</v>
      </c>
      <c r="L56" s="72">
        <v>8</v>
      </c>
      <c r="M56" s="133">
        <v>25.78</v>
      </c>
      <c r="N56" s="74">
        <v>-1</v>
      </c>
      <c r="O56" s="73">
        <v>501</v>
      </c>
      <c r="P56" s="70">
        <v>3</v>
      </c>
      <c r="Q56" s="73">
        <v>6</v>
      </c>
      <c r="R56" s="133">
        <v>57.33</v>
      </c>
      <c r="S56" s="73">
        <v>525</v>
      </c>
      <c r="T56" s="70">
        <f t="shared" si="2"/>
        <v>1459</v>
      </c>
      <c r="U56" s="70">
        <f t="shared" si="3"/>
        <v>51</v>
      </c>
      <c r="V56" s="75"/>
    </row>
    <row r="57" spans="1:22" ht="15.75" customHeight="1">
      <c r="A57" s="54"/>
      <c r="B57" s="69">
        <v>561</v>
      </c>
      <c r="C57" s="70" t="s">
        <v>285</v>
      </c>
      <c r="D57" s="71">
        <v>1</v>
      </c>
      <c r="E57" s="70" t="s">
        <v>264</v>
      </c>
      <c r="F57" s="71">
        <v>5</v>
      </c>
      <c r="G57" s="72">
        <v>5</v>
      </c>
      <c r="H57" s="133">
        <v>12.57</v>
      </c>
      <c r="I57" s="74">
        <v>-0.1</v>
      </c>
      <c r="J57" s="73">
        <v>453</v>
      </c>
      <c r="K57" s="71">
        <v>3</v>
      </c>
      <c r="L57" s="72">
        <v>3</v>
      </c>
      <c r="M57" s="133">
        <v>25.69</v>
      </c>
      <c r="N57" s="74">
        <v>-0.2</v>
      </c>
      <c r="O57" s="73">
        <v>510</v>
      </c>
      <c r="P57" s="70">
        <v>4</v>
      </c>
      <c r="Q57" s="73">
        <v>2</v>
      </c>
      <c r="R57" s="133">
        <v>58.14</v>
      </c>
      <c r="S57" s="73">
        <v>491</v>
      </c>
      <c r="T57" s="70">
        <f t="shared" si="2"/>
        <v>1454</v>
      </c>
      <c r="U57" s="70">
        <f t="shared" si="3"/>
        <v>52</v>
      </c>
      <c r="V57" s="75"/>
    </row>
    <row r="58" spans="1:22" ht="15.75" customHeight="1">
      <c r="A58" s="54"/>
      <c r="B58" s="69">
        <v>133</v>
      </c>
      <c r="C58" s="70" t="s">
        <v>322</v>
      </c>
      <c r="D58" s="71">
        <v>2</v>
      </c>
      <c r="E58" s="70" t="s">
        <v>323</v>
      </c>
      <c r="F58" s="71">
        <v>10</v>
      </c>
      <c r="G58" s="72">
        <v>5</v>
      </c>
      <c r="H58" s="133">
        <v>12.58</v>
      </c>
      <c r="I58" s="74">
        <v>1.1</v>
      </c>
      <c r="J58" s="73">
        <v>450</v>
      </c>
      <c r="K58" s="71">
        <v>7</v>
      </c>
      <c r="L58" s="72">
        <v>2</v>
      </c>
      <c r="M58" s="133">
        <v>25.74</v>
      </c>
      <c r="N58" s="74">
        <v>-0.6</v>
      </c>
      <c r="O58" s="73">
        <v>505</v>
      </c>
      <c r="P58" s="70">
        <v>3</v>
      </c>
      <c r="Q58" s="73">
        <v>4</v>
      </c>
      <c r="R58" s="133">
        <v>58.96</v>
      </c>
      <c r="S58" s="73">
        <v>458</v>
      </c>
      <c r="T58" s="70">
        <f t="shared" si="2"/>
        <v>1413</v>
      </c>
      <c r="U58" s="70">
        <f t="shared" si="3"/>
        <v>53</v>
      </c>
      <c r="V58" s="75"/>
    </row>
    <row r="59" spans="1:22" ht="15.75" customHeight="1">
      <c r="A59" s="54"/>
      <c r="B59" s="69">
        <v>728</v>
      </c>
      <c r="C59" s="70" t="s">
        <v>277</v>
      </c>
      <c r="D59" s="71">
        <v>1</v>
      </c>
      <c r="E59" s="70" t="s">
        <v>74</v>
      </c>
      <c r="F59" s="71">
        <v>4</v>
      </c>
      <c r="G59" s="72">
        <v>5</v>
      </c>
      <c r="H59" s="133">
        <v>12.71</v>
      </c>
      <c r="I59" s="74">
        <v>-0.5</v>
      </c>
      <c r="J59" s="73">
        <v>422</v>
      </c>
      <c r="K59" s="71">
        <v>2</v>
      </c>
      <c r="L59" s="72">
        <v>3</v>
      </c>
      <c r="M59" s="133">
        <v>26.24</v>
      </c>
      <c r="N59" s="74">
        <v>0.3</v>
      </c>
      <c r="O59" s="73">
        <v>457</v>
      </c>
      <c r="P59" s="70">
        <v>3</v>
      </c>
      <c r="Q59" s="73">
        <v>2</v>
      </c>
      <c r="R59" s="133">
        <v>57.63</v>
      </c>
      <c r="S59" s="73">
        <v>512</v>
      </c>
      <c r="T59" s="70">
        <f t="shared" si="2"/>
        <v>1391</v>
      </c>
      <c r="U59" s="70">
        <f t="shared" si="3"/>
        <v>54</v>
      </c>
      <c r="V59" s="75"/>
    </row>
    <row r="60" spans="1:22" ht="15.75" customHeight="1">
      <c r="A60" s="54"/>
      <c r="B60" s="69">
        <v>727</v>
      </c>
      <c r="C60" s="70" t="s">
        <v>256</v>
      </c>
      <c r="D60" s="71">
        <v>1</v>
      </c>
      <c r="E60" s="70" t="s">
        <v>74</v>
      </c>
      <c r="F60" s="71">
        <v>2</v>
      </c>
      <c r="G60" s="72">
        <v>1</v>
      </c>
      <c r="H60" s="133">
        <v>12.73</v>
      </c>
      <c r="I60" s="74">
        <v>0.9</v>
      </c>
      <c r="J60" s="73">
        <v>417</v>
      </c>
      <c r="K60" s="71">
        <v>5</v>
      </c>
      <c r="L60" s="72">
        <v>7</v>
      </c>
      <c r="M60" s="133">
        <v>25.73</v>
      </c>
      <c r="N60" s="74">
        <v>-1</v>
      </c>
      <c r="O60" s="73">
        <v>506</v>
      </c>
      <c r="P60" s="70">
        <v>3</v>
      </c>
      <c r="Q60" s="73">
        <v>8</v>
      </c>
      <c r="R60" s="133">
        <v>58.88</v>
      </c>
      <c r="S60" s="73">
        <v>461</v>
      </c>
      <c r="T60" s="70">
        <f t="shared" si="2"/>
        <v>1384</v>
      </c>
      <c r="U60" s="70">
        <f t="shared" si="3"/>
        <v>55</v>
      </c>
      <c r="V60" s="75"/>
    </row>
    <row r="61" spans="1:22" ht="15.75" customHeight="1">
      <c r="A61" s="54"/>
      <c r="B61" s="69">
        <v>798</v>
      </c>
      <c r="C61" s="70" t="s">
        <v>294</v>
      </c>
      <c r="D61" s="71">
        <v>1</v>
      </c>
      <c r="E61" s="70" t="s">
        <v>249</v>
      </c>
      <c r="F61" s="71">
        <v>6</v>
      </c>
      <c r="G61" s="72">
        <v>6</v>
      </c>
      <c r="H61" s="133">
        <v>12.51</v>
      </c>
      <c r="I61" s="74">
        <v>-0.5</v>
      </c>
      <c r="J61" s="73">
        <v>466</v>
      </c>
      <c r="K61" s="71">
        <v>4</v>
      </c>
      <c r="L61" s="72">
        <v>4</v>
      </c>
      <c r="M61" s="133">
        <v>25.7</v>
      </c>
      <c r="N61" s="74">
        <v>0.1</v>
      </c>
      <c r="O61" s="73">
        <v>509</v>
      </c>
      <c r="P61" s="70">
        <v>4</v>
      </c>
      <c r="Q61" s="73">
        <v>8</v>
      </c>
      <c r="R61" s="133" t="s">
        <v>667</v>
      </c>
      <c r="S61" s="73">
        <v>400</v>
      </c>
      <c r="T61" s="70">
        <f t="shared" si="2"/>
        <v>1375</v>
      </c>
      <c r="U61" s="70">
        <f t="shared" si="3"/>
        <v>56</v>
      </c>
      <c r="V61" s="75"/>
    </row>
    <row r="62" spans="1:22" ht="15.75" customHeight="1">
      <c r="A62" s="54"/>
      <c r="B62" s="69">
        <v>350</v>
      </c>
      <c r="C62" s="70" t="s">
        <v>271</v>
      </c>
      <c r="D62" s="71">
        <v>1</v>
      </c>
      <c r="E62" s="70" t="s">
        <v>79</v>
      </c>
      <c r="F62" s="71">
        <v>3</v>
      </c>
      <c r="G62" s="72">
        <v>7</v>
      </c>
      <c r="H62" s="133">
        <v>12.24</v>
      </c>
      <c r="I62" s="74">
        <v>-0.5</v>
      </c>
      <c r="J62" s="73">
        <v>530</v>
      </c>
      <c r="K62" s="71">
        <v>1</v>
      </c>
      <c r="L62" s="72">
        <v>5</v>
      </c>
      <c r="M62" s="133">
        <v>25.49</v>
      </c>
      <c r="N62" s="74">
        <v>-0.7</v>
      </c>
      <c r="O62" s="73">
        <v>520</v>
      </c>
      <c r="P62" s="70">
        <v>5</v>
      </c>
      <c r="Q62" s="73">
        <v>8</v>
      </c>
      <c r="R62" s="133" t="s">
        <v>668</v>
      </c>
      <c r="S62" s="73">
        <v>304</v>
      </c>
      <c r="T62" s="70">
        <f t="shared" si="2"/>
        <v>1354</v>
      </c>
      <c r="U62" s="70">
        <f t="shared" si="3"/>
        <v>57</v>
      </c>
      <c r="V62" s="75"/>
    </row>
    <row r="63" spans="1:22" ht="15.75" customHeight="1">
      <c r="A63" s="54"/>
      <c r="B63" s="69">
        <v>793</v>
      </c>
      <c r="C63" s="70" t="s">
        <v>255</v>
      </c>
      <c r="D63" s="71">
        <v>1</v>
      </c>
      <c r="E63" s="70" t="s">
        <v>249</v>
      </c>
      <c r="F63" s="71">
        <v>1</v>
      </c>
      <c r="G63" s="72">
        <v>8</v>
      </c>
      <c r="H63" s="133">
        <v>12.83</v>
      </c>
      <c r="I63" s="74">
        <v>-1.5</v>
      </c>
      <c r="J63" s="73">
        <v>390</v>
      </c>
      <c r="K63" s="71">
        <v>5</v>
      </c>
      <c r="L63" s="72">
        <v>6</v>
      </c>
      <c r="M63" s="133">
        <v>26.06</v>
      </c>
      <c r="N63" s="74">
        <v>-1</v>
      </c>
      <c r="O63" s="73">
        <v>474</v>
      </c>
      <c r="P63" s="70">
        <v>3</v>
      </c>
      <c r="Q63" s="73">
        <v>1</v>
      </c>
      <c r="R63" s="133">
        <v>58.21</v>
      </c>
      <c r="S63" s="73">
        <v>488</v>
      </c>
      <c r="T63" s="70">
        <f t="shared" si="2"/>
        <v>1352</v>
      </c>
      <c r="U63" s="70">
        <f t="shared" si="3"/>
        <v>58</v>
      </c>
      <c r="V63" s="75"/>
    </row>
    <row r="64" spans="1:22" ht="15.75" customHeight="1">
      <c r="A64" s="54"/>
      <c r="B64" s="69">
        <v>557</v>
      </c>
      <c r="C64" s="70" t="s">
        <v>276</v>
      </c>
      <c r="D64" s="71">
        <v>1</v>
      </c>
      <c r="E64" s="70" t="s">
        <v>264</v>
      </c>
      <c r="F64" s="71">
        <v>4</v>
      </c>
      <c r="G64" s="72">
        <v>4</v>
      </c>
      <c r="H64" s="133">
        <v>12.84</v>
      </c>
      <c r="I64" s="74">
        <v>-0.5</v>
      </c>
      <c r="J64" s="73">
        <v>394</v>
      </c>
      <c r="K64" s="71">
        <v>2</v>
      </c>
      <c r="L64" s="72">
        <v>2</v>
      </c>
      <c r="M64" s="133">
        <v>26.45</v>
      </c>
      <c r="N64" s="74">
        <v>0.3</v>
      </c>
      <c r="O64" s="73">
        <v>437</v>
      </c>
      <c r="P64" s="70">
        <v>2</v>
      </c>
      <c r="Q64" s="73">
        <v>4</v>
      </c>
      <c r="R64" s="133">
        <v>58.71</v>
      </c>
      <c r="S64" s="73">
        <v>468</v>
      </c>
      <c r="T64" s="70">
        <f t="shared" si="2"/>
        <v>1299</v>
      </c>
      <c r="U64" s="70">
        <f t="shared" si="3"/>
        <v>59</v>
      </c>
      <c r="V64" s="75"/>
    </row>
    <row r="65" spans="1:22" ht="15.75" customHeight="1">
      <c r="A65" s="54"/>
      <c r="B65" s="69">
        <v>352</v>
      </c>
      <c r="C65" s="70" t="s">
        <v>436</v>
      </c>
      <c r="D65" s="71">
        <v>1</v>
      </c>
      <c r="E65" s="70" t="s">
        <v>79</v>
      </c>
      <c r="F65" s="71">
        <v>13</v>
      </c>
      <c r="G65" s="72">
        <v>8</v>
      </c>
      <c r="H65" s="133">
        <v>12.97</v>
      </c>
      <c r="I65" s="74">
        <v>0.3</v>
      </c>
      <c r="J65" s="73">
        <v>367</v>
      </c>
      <c r="K65" s="71">
        <v>10</v>
      </c>
      <c r="L65" s="72">
        <v>5</v>
      </c>
      <c r="M65" s="133">
        <v>26.89</v>
      </c>
      <c r="N65" s="74">
        <v>1.2</v>
      </c>
      <c r="O65" s="73">
        <v>398</v>
      </c>
      <c r="P65" s="70">
        <v>2</v>
      </c>
      <c r="Q65" s="73">
        <v>7</v>
      </c>
      <c r="R65" s="133">
        <v>57.14</v>
      </c>
      <c r="S65" s="73">
        <v>533</v>
      </c>
      <c r="T65" s="70">
        <f t="shared" si="2"/>
        <v>1298</v>
      </c>
      <c r="U65" s="70">
        <f t="shared" si="3"/>
        <v>60</v>
      </c>
      <c r="V65" s="75"/>
    </row>
    <row r="66" spans="1:22" ht="15.75" customHeight="1">
      <c r="A66" s="54"/>
      <c r="B66" s="69">
        <v>835</v>
      </c>
      <c r="C66" s="70" t="s">
        <v>77</v>
      </c>
      <c r="D66" s="71">
        <v>2</v>
      </c>
      <c r="E66" s="70" t="s">
        <v>63</v>
      </c>
      <c r="F66" s="71">
        <v>10</v>
      </c>
      <c r="G66" s="72">
        <v>8</v>
      </c>
      <c r="H66" s="133">
        <v>12.95</v>
      </c>
      <c r="I66" s="74">
        <v>1.1</v>
      </c>
      <c r="J66" s="73">
        <v>371</v>
      </c>
      <c r="K66" s="71">
        <v>7</v>
      </c>
      <c r="L66" s="72">
        <v>5</v>
      </c>
      <c r="M66" s="133">
        <v>26.43</v>
      </c>
      <c r="N66" s="74">
        <v>-0.6</v>
      </c>
      <c r="O66" s="73">
        <v>439</v>
      </c>
      <c r="P66" s="70">
        <v>2</v>
      </c>
      <c r="Q66" s="73">
        <v>5</v>
      </c>
      <c r="R66" s="133">
        <v>58.58</v>
      </c>
      <c r="S66" s="73">
        <v>473</v>
      </c>
      <c r="T66" s="70">
        <f t="shared" si="2"/>
        <v>1283</v>
      </c>
      <c r="U66" s="70">
        <f t="shared" si="3"/>
        <v>61</v>
      </c>
      <c r="V66" s="75"/>
    </row>
    <row r="67" spans="1:22" ht="15.75" customHeight="1">
      <c r="A67" s="54"/>
      <c r="B67" s="69">
        <v>716</v>
      </c>
      <c r="C67" s="70" t="s">
        <v>293</v>
      </c>
      <c r="D67" s="71">
        <v>1</v>
      </c>
      <c r="E67" s="70" t="s">
        <v>123</v>
      </c>
      <c r="F67" s="71">
        <v>6</v>
      </c>
      <c r="G67" s="72">
        <v>5</v>
      </c>
      <c r="H67" s="133">
        <v>13.11</v>
      </c>
      <c r="I67" s="74">
        <v>-0.5</v>
      </c>
      <c r="J67" s="73">
        <v>339</v>
      </c>
      <c r="K67" s="71">
        <v>4</v>
      </c>
      <c r="L67" s="72">
        <v>3</v>
      </c>
      <c r="M67" s="133">
        <v>26.62</v>
      </c>
      <c r="N67" s="74">
        <v>0.1</v>
      </c>
      <c r="O67" s="73">
        <v>422</v>
      </c>
      <c r="P67" s="70">
        <v>2</v>
      </c>
      <c r="Q67" s="73">
        <v>8</v>
      </c>
      <c r="R67" s="133">
        <v>58.54</v>
      </c>
      <c r="S67" s="73">
        <v>474</v>
      </c>
      <c r="T67" s="70">
        <f t="shared" si="2"/>
        <v>1235</v>
      </c>
      <c r="U67" s="70">
        <f t="shared" si="3"/>
        <v>62</v>
      </c>
      <c r="V67" s="75"/>
    </row>
    <row r="68" spans="1:22" ht="15.75" customHeight="1">
      <c r="A68" s="54"/>
      <c r="B68" s="69">
        <v>722</v>
      </c>
      <c r="C68" s="70" t="s">
        <v>281</v>
      </c>
      <c r="D68" s="71">
        <v>1</v>
      </c>
      <c r="E68" s="70" t="s">
        <v>74</v>
      </c>
      <c r="F68" s="71">
        <v>5</v>
      </c>
      <c r="G68" s="72">
        <v>1</v>
      </c>
      <c r="H68" s="133">
        <v>12.92</v>
      </c>
      <c r="I68" s="74">
        <v>-0.1</v>
      </c>
      <c r="J68" s="73">
        <v>377</v>
      </c>
      <c r="K68" s="71">
        <v>2</v>
      </c>
      <c r="L68" s="72">
        <v>7</v>
      </c>
      <c r="M68" s="133">
        <v>26.56</v>
      </c>
      <c r="N68" s="74">
        <v>0.3</v>
      </c>
      <c r="O68" s="73">
        <v>427</v>
      </c>
      <c r="P68" s="70">
        <v>2</v>
      </c>
      <c r="Q68" s="73">
        <v>3</v>
      </c>
      <c r="R68" s="133" t="s">
        <v>665</v>
      </c>
      <c r="S68" s="73">
        <v>383</v>
      </c>
      <c r="T68" s="70">
        <f t="shared" si="2"/>
        <v>1187</v>
      </c>
      <c r="U68" s="70">
        <f t="shared" si="3"/>
        <v>63</v>
      </c>
      <c r="V68" s="75"/>
    </row>
    <row r="69" spans="1:22" ht="15.75" customHeight="1">
      <c r="A69" s="54"/>
      <c r="B69" s="69">
        <v>777</v>
      </c>
      <c r="C69" s="70" t="s">
        <v>274</v>
      </c>
      <c r="D69" s="71">
        <v>1</v>
      </c>
      <c r="E69" s="70" t="s">
        <v>249</v>
      </c>
      <c r="F69" s="71">
        <v>4</v>
      </c>
      <c r="G69" s="72">
        <v>2</v>
      </c>
      <c r="H69" s="133">
        <v>12.33</v>
      </c>
      <c r="I69" s="74">
        <v>-0.5</v>
      </c>
      <c r="J69" s="73">
        <v>508</v>
      </c>
      <c r="K69" s="71">
        <v>1</v>
      </c>
      <c r="L69" s="72">
        <v>8</v>
      </c>
      <c r="M69" s="133">
        <v>26.55</v>
      </c>
      <c r="N69" s="74">
        <v>-0.7</v>
      </c>
      <c r="O69" s="73">
        <v>428</v>
      </c>
      <c r="P69" s="70">
        <v>3</v>
      </c>
      <c r="Q69" s="73">
        <v>3</v>
      </c>
      <c r="R69" s="133" t="s">
        <v>666</v>
      </c>
      <c r="S69" s="73">
        <v>220</v>
      </c>
      <c r="T69" s="70">
        <f t="shared" si="2"/>
        <v>1156</v>
      </c>
      <c r="U69" s="70">
        <f t="shared" si="3"/>
        <v>64</v>
      </c>
      <c r="V69" s="75"/>
    </row>
    <row r="70" spans="1:22" ht="15.75" customHeight="1">
      <c r="A70" s="54"/>
      <c r="B70" s="69">
        <v>709</v>
      </c>
      <c r="C70" s="70" t="s">
        <v>280</v>
      </c>
      <c r="D70" s="71">
        <v>1</v>
      </c>
      <c r="E70" s="70" t="s">
        <v>123</v>
      </c>
      <c r="F70" s="71">
        <v>4</v>
      </c>
      <c r="G70" s="72">
        <v>8</v>
      </c>
      <c r="H70" s="133">
        <v>13.07</v>
      </c>
      <c r="I70" s="74">
        <v>-0.5</v>
      </c>
      <c r="J70" s="73">
        <v>347</v>
      </c>
      <c r="K70" s="71">
        <v>2</v>
      </c>
      <c r="L70" s="72">
        <v>6</v>
      </c>
      <c r="M70" s="133">
        <v>27.04</v>
      </c>
      <c r="N70" s="74">
        <v>0.3</v>
      </c>
      <c r="O70" s="73">
        <v>385</v>
      </c>
      <c r="P70" s="70">
        <v>1</v>
      </c>
      <c r="Q70" s="73">
        <v>4</v>
      </c>
      <c r="R70" s="133" t="s">
        <v>659</v>
      </c>
      <c r="S70" s="73">
        <v>408</v>
      </c>
      <c r="T70" s="70">
        <f>IF(J70="","",J70+O70+S70)</f>
        <v>1140</v>
      </c>
      <c r="U70" s="70">
        <f>IF(T70="","",RANK(T70,$T$6:$T$110))</f>
        <v>65</v>
      </c>
      <c r="V70" s="75"/>
    </row>
    <row r="71" spans="1:22" ht="15.75" customHeight="1">
      <c r="A71" s="54"/>
      <c r="B71" s="69">
        <v>335</v>
      </c>
      <c r="C71" s="70" t="s">
        <v>292</v>
      </c>
      <c r="D71" s="71">
        <v>1</v>
      </c>
      <c r="E71" s="70" t="s">
        <v>87</v>
      </c>
      <c r="F71" s="71">
        <v>6</v>
      </c>
      <c r="G71" s="72">
        <v>4</v>
      </c>
      <c r="H71" s="133">
        <v>13.29</v>
      </c>
      <c r="I71" s="74">
        <v>-0.5</v>
      </c>
      <c r="J71" s="73">
        <v>305</v>
      </c>
      <c r="K71" s="71">
        <v>4</v>
      </c>
      <c r="L71" s="72">
        <v>2</v>
      </c>
      <c r="M71" s="133">
        <v>27.22</v>
      </c>
      <c r="N71" s="74">
        <v>0.1</v>
      </c>
      <c r="O71" s="73">
        <v>369</v>
      </c>
      <c r="P71" s="70">
        <v>1</v>
      </c>
      <c r="Q71" s="73">
        <v>3</v>
      </c>
      <c r="R71" s="133" t="s">
        <v>658</v>
      </c>
      <c r="S71" s="73">
        <v>406</v>
      </c>
      <c r="T71" s="70">
        <f>IF(J71="","",J71+O71+S71)</f>
        <v>1080</v>
      </c>
      <c r="U71" s="70">
        <f>IF(T71="","",RANK(T71,$T$6:$T$110))</f>
        <v>66</v>
      </c>
      <c r="V71" s="75"/>
    </row>
    <row r="72" spans="1:22" ht="15.75" customHeight="1">
      <c r="A72" s="54"/>
      <c r="B72" s="69">
        <v>2145</v>
      </c>
      <c r="C72" s="70" t="s">
        <v>327</v>
      </c>
      <c r="D72" s="71">
        <v>1</v>
      </c>
      <c r="E72" s="70" t="s">
        <v>62</v>
      </c>
      <c r="F72" s="71">
        <v>12</v>
      </c>
      <c r="G72" s="72">
        <v>1</v>
      </c>
      <c r="H72" s="133">
        <v>12.88</v>
      </c>
      <c r="I72" s="74">
        <v>1.4</v>
      </c>
      <c r="J72" s="73">
        <v>386</v>
      </c>
      <c r="K72" s="71">
        <v>8</v>
      </c>
      <c r="L72" s="72">
        <v>6</v>
      </c>
      <c r="M72" s="133">
        <v>27.18</v>
      </c>
      <c r="N72" s="74">
        <v>0.7</v>
      </c>
      <c r="O72" s="73">
        <v>373</v>
      </c>
      <c r="P72" s="70">
        <v>2</v>
      </c>
      <c r="Q72" s="73">
        <v>2</v>
      </c>
      <c r="R72" s="133" t="s">
        <v>664</v>
      </c>
      <c r="S72" s="73">
        <v>259</v>
      </c>
      <c r="T72" s="70">
        <f>IF(J72="","",J72+O72+S72)</f>
        <v>1018</v>
      </c>
      <c r="U72" s="70">
        <f>IF(T72="","",RANK(T72,$T$6:$T$110))</f>
        <v>67</v>
      </c>
      <c r="V72" s="75"/>
    </row>
    <row r="73" spans="1:22" ht="15.75" customHeight="1">
      <c r="A73" s="54"/>
      <c r="B73" s="69">
        <v>791</v>
      </c>
      <c r="C73" s="70" t="s">
        <v>254</v>
      </c>
      <c r="D73" s="71">
        <v>1</v>
      </c>
      <c r="E73" s="70" t="s">
        <v>249</v>
      </c>
      <c r="F73" s="71">
        <v>1</v>
      </c>
      <c r="G73" s="72">
        <v>7</v>
      </c>
      <c r="H73" s="133">
        <v>12.9</v>
      </c>
      <c r="I73" s="74">
        <v>-1.5</v>
      </c>
      <c r="J73" s="73">
        <v>381</v>
      </c>
      <c r="K73" s="71">
        <v>5</v>
      </c>
      <c r="L73" s="72">
        <v>5</v>
      </c>
      <c r="M73" s="133">
        <v>27.34</v>
      </c>
      <c r="N73" s="74">
        <v>-1</v>
      </c>
      <c r="O73" s="73">
        <v>359</v>
      </c>
      <c r="P73" s="70">
        <v>2</v>
      </c>
      <c r="Q73" s="73">
        <v>1</v>
      </c>
      <c r="R73" s="133" t="s">
        <v>663</v>
      </c>
      <c r="S73" s="73">
        <v>248</v>
      </c>
      <c r="T73" s="70">
        <f>IF(J73="","",J73+O73+S73)</f>
        <v>988</v>
      </c>
      <c r="U73" s="70">
        <f>IF(T73="","",RANK(T73,$T$6:$T$110))</f>
        <v>68</v>
      </c>
      <c r="V73" s="75"/>
    </row>
    <row r="74" spans="1:22" ht="15.75" customHeight="1">
      <c r="A74" s="54"/>
      <c r="B74" s="69">
        <v>235</v>
      </c>
      <c r="C74" s="70" t="s">
        <v>78</v>
      </c>
      <c r="D74" s="71">
        <v>2</v>
      </c>
      <c r="E74" s="70" t="s">
        <v>72</v>
      </c>
      <c r="F74" s="71">
        <v>11</v>
      </c>
      <c r="G74" s="72">
        <v>6</v>
      </c>
      <c r="H74" s="133">
        <v>13.08</v>
      </c>
      <c r="I74" s="74">
        <v>-1.1</v>
      </c>
      <c r="J74" s="73">
        <v>345</v>
      </c>
      <c r="K74" s="71">
        <v>8</v>
      </c>
      <c r="L74" s="72">
        <v>3</v>
      </c>
      <c r="M74" s="133">
        <v>27.64</v>
      </c>
      <c r="N74" s="74">
        <v>0.7</v>
      </c>
      <c r="O74" s="73">
        <v>335</v>
      </c>
      <c r="P74" s="70">
        <v>1</v>
      </c>
      <c r="Q74" s="73">
        <v>5</v>
      </c>
      <c r="R74" s="133" t="s">
        <v>660</v>
      </c>
      <c r="S74" s="73">
        <v>245</v>
      </c>
      <c r="T74" s="70">
        <f>IF(J74="","",J74+O74+S74)</f>
        <v>925</v>
      </c>
      <c r="U74" s="70">
        <f>IF(T74="","",RANK(T74,$T$6:$T$110))</f>
        <v>69</v>
      </c>
      <c r="V74" s="75"/>
    </row>
    <row r="75" spans="1:22" ht="15.75" customHeight="1">
      <c r="A75" s="54"/>
      <c r="B75" s="69">
        <v>682</v>
      </c>
      <c r="C75" s="70" t="s">
        <v>265</v>
      </c>
      <c r="D75" s="71">
        <v>1</v>
      </c>
      <c r="E75" s="70" t="s">
        <v>246</v>
      </c>
      <c r="F75" s="71">
        <v>3</v>
      </c>
      <c r="G75" s="72">
        <v>1</v>
      </c>
      <c r="H75" s="133">
        <v>13.28</v>
      </c>
      <c r="I75" s="74">
        <v>-0.5</v>
      </c>
      <c r="J75" s="73">
        <v>307</v>
      </c>
      <c r="K75" s="71">
        <v>6</v>
      </c>
      <c r="L75" s="72">
        <v>7</v>
      </c>
      <c r="M75" s="133">
        <v>27.71</v>
      </c>
      <c r="N75" s="74">
        <v>0.9</v>
      </c>
      <c r="O75" s="73">
        <v>329</v>
      </c>
      <c r="P75" s="70">
        <v>1</v>
      </c>
      <c r="Q75" s="73">
        <v>7</v>
      </c>
      <c r="R75" s="133" t="s">
        <v>661</v>
      </c>
      <c r="S75" s="73">
        <v>276</v>
      </c>
      <c r="T75" s="70">
        <f>IF(J75="","",J75+O75+S75)</f>
        <v>912</v>
      </c>
      <c r="U75" s="70">
        <f>IF(T75="","",RANK(T75,$T$6:$T$110))</f>
        <v>70</v>
      </c>
      <c r="V75" s="75"/>
    </row>
    <row r="76" spans="1:22" ht="15.75" customHeight="1">
      <c r="A76" s="54"/>
      <c r="B76" s="69">
        <v>797</v>
      </c>
      <c r="C76" s="70" t="s">
        <v>284</v>
      </c>
      <c r="D76" s="71">
        <v>1</v>
      </c>
      <c r="E76" s="70" t="s">
        <v>249</v>
      </c>
      <c r="F76" s="71">
        <v>5</v>
      </c>
      <c r="G76" s="72">
        <v>4</v>
      </c>
      <c r="H76" s="133">
        <v>13.84</v>
      </c>
      <c r="I76" s="74">
        <v>-0.1</v>
      </c>
      <c r="J76" s="73">
        <v>212</v>
      </c>
      <c r="K76" s="71">
        <v>3</v>
      </c>
      <c r="L76" s="72">
        <v>2</v>
      </c>
      <c r="M76" s="133">
        <v>28.38</v>
      </c>
      <c r="N76" s="74">
        <v>-0.2</v>
      </c>
      <c r="O76" s="73">
        <v>278</v>
      </c>
      <c r="P76" s="70">
        <v>1</v>
      </c>
      <c r="Q76" s="73">
        <v>8</v>
      </c>
      <c r="R76" s="133" t="s">
        <v>662</v>
      </c>
      <c r="S76" s="73">
        <v>237</v>
      </c>
      <c r="T76" s="70">
        <f>IF(J76="","",J76+O76+S76)</f>
        <v>727</v>
      </c>
      <c r="U76" s="70">
        <f>IF(T76="","",RANK(T76,$T$6:$T$110))</f>
        <v>71</v>
      </c>
      <c r="V76" s="75"/>
    </row>
    <row r="77" spans="1:22" ht="15.75" customHeight="1">
      <c r="A77" s="54"/>
      <c r="B77" s="69">
        <v>687</v>
      </c>
      <c r="C77" s="70" t="s">
        <v>258</v>
      </c>
      <c r="D77" s="71">
        <v>1</v>
      </c>
      <c r="E77" s="70" t="s">
        <v>246</v>
      </c>
      <c r="F77" s="71">
        <v>2</v>
      </c>
      <c r="G77" s="72">
        <v>3</v>
      </c>
      <c r="H77" s="133">
        <v>14.21</v>
      </c>
      <c r="I77" s="74">
        <v>0.9</v>
      </c>
      <c r="J77" s="73">
        <v>159</v>
      </c>
      <c r="K77" s="71">
        <v>6</v>
      </c>
      <c r="L77" s="72">
        <v>1</v>
      </c>
      <c r="M77" s="133">
        <v>29.59</v>
      </c>
      <c r="N77" s="74">
        <v>0.9</v>
      </c>
      <c r="O77" s="73">
        <v>197</v>
      </c>
      <c r="P77" s="70">
        <v>1</v>
      </c>
      <c r="Q77" s="73">
        <v>2</v>
      </c>
      <c r="R77" s="133" t="s">
        <v>657</v>
      </c>
      <c r="S77" s="73">
        <v>203</v>
      </c>
      <c r="T77" s="70">
        <f>IF(J77="","",J77+O77+S77)</f>
        <v>559</v>
      </c>
      <c r="U77" s="70">
        <f>IF(T77="","",RANK(T77,$T$6:$T$110))</f>
        <v>72</v>
      </c>
      <c r="V77" s="75"/>
    </row>
    <row r="78" spans="1:22" ht="15.75" customHeight="1">
      <c r="A78" s="54"/>
      <c r="B78" s="69">
        <v>711</v>
      </c>
      <c r="C78" s="70" t="s">
        <v>272</v>
      </c>
      <c r="D78" s="71">
        <v>1</v>
      </c>
      <c r="E78" s="70" t="s">
        <v>123</v>
      </c>
      <c r="F78" s="71">
        <v>3</v>
      </c>
      <c r="G78" s="72">
        <v>8</v>
      </c>
      <c r="H78" s="133">
        <v>13.02</v>
      </c>
      <c r="I78" s="74">
        <v>-0.5</v>
      </c>
      <c r="J78" s="73">
        <v>351</v>
      </c>
      <c r="K78" s="71">
        <v>1</v>
      </c>
      <c r="L78" s="72">
        <v>6</v>
      </c>
      <c r="M78" s="133"/>
      <c r="N78" s="74">
        <v>-0.7</v>
      </c>
      <c r="O78" s="73"/>
      <c r="P78" s="70">
        <v>1</v>
      </c>
      <c r="Q78" s="73">
        <v>1</v>
      </c>
      <c r="R78" s="133"/>
      <c r="S78" s="73"/>
      <c r="T78" s="70" t="s">
        <v>548</v>
      </c>
      <c r="U78" s="70"/>
      <c r="V78" s="75"/>
    </row>
    <row r="79" spans="1:22" ht="15.75" customHeight="1">
      <c r="A79" s="54"/>
      <c r="B79" s="69">
        <v>839</v>
      </c>
      <c r="C79" s="70" t="s">
        <v>266</v>
      </c>
      <c r="D79" s="71">
        <v>1</v>
      </c>
      <c r="E79" s="70" t="s">
        <v>63</v>
      </c>
      <c r="F79" s="71">
        <v>3</v>
      </c>
      <c r="G79" s="72">
        <v>2</v>
      </c>
      <c r="H79" s="133">
        <v>11.77</v>
      </c>
      <c r="I79" s="74">
        <v>-0.5</v>
      </c>
      <c r="J79" s="73">
        <v>650</v>
      </c>
      <c r="K79" s="71">
        <v>6</v>
      </c>
      <c r="L79" s="72">
        <v>8</v>
      </c>
      <c r="M79" s="133"/>
      <c r="N79" s="74">
        <v>0.9</v>
      </c>
      <c r="O79" s="73"/>
      <c r="P79" s="70">
        <v>1</v>
      </c>
      <c r="Q79" s="73">
        <v>6</v>
      </c>
      <c r="R79" s="133"/>
      <c r="S79" s="73"/>
      <c r="T79" s="70" t="s">
        <v>548</v>
      </c>
      <c r="U79" s="70"/>
      <c r="V79" s="75"/>
    </row>
    <row r="80" spans="1:22" ht="15.75" customHeight="1">
      <c r="A80" s="54"/>
      <c r="B80" s="69">
        <v>9604</v>
      </c>
      <c r="C80" s="70" t="s">
        <v>68</v>
      </c>
      <c r="D80" s="71"/>
      <c r="E80" s="70" t="s">
        <v>305</v>
      </c>
      <c r="F80" s="71">
        <v>7</v>
      </c>
      <c r="G80" s="72">
        <v>8</v>
      </c>
      <c r="H80" s="133">
        <v>11.85</v>
      </c>
      <c r="I80" s="74">
        <v>-0.9</v>
      </c>
      <c r="J80" s="73">
        <v>629</v>
      </c>
      <c r="K80" s="71">
        <v>11</v>
      </c>
      <c r="L80" s="72">
        <v>5</v>
      </c>
      <c r="M80" s="133">
        <v>30.56</v>
      </c>
      <c r="N80" s="74">
        <v>1.3</v>
      </c>
      <c r="O80" s="73">
        <v>142</v>
      </c>
      <c r="P80" s="70">
        <v>2</v>
      </c>
      <c r="Q80" s="73">
        <v>6</v>
      </c>
      <c r="R80" s="133"/>
      <c r="S80" s="73"/>
      <c r="T80" s="70" t="s">
        <v>548</v>
      </c>
      <c r="U80" s="70"/>
      <c r="V80" s="75"/>
    </row>
    <row r="81" spans="1:22" ht="15.75" customHeight="1">
      <c r="A81" s="54"/>
      <c r="B81" s="69">
        <v>210</v>
      </c>
      <c r="C81" s="70" t="s">
        <v>306</v>
      </c>
      <c r="D81" s="71"/>
      <c r="E81" s="70" t="s">
        <v>91</v>
      </c>
      <c r="F81" s="71">
        <v>8</v>
      </c>
      <c r="G81" s="72">
        <v>2</v>
      </c>
      <c r="H81" s="133">
        <v>12.72</v>
      </c>
      <c r="I81" s="74">
        <v>-0.1</v>
      </c>
      <c r="J81" s="73">
        <v>420</v>
      </c>
      <c r="K81" s="71">
        <v>11</v>
      </c>
      <c r="L81" s="72">
        <v>7</v>
      </c>
      <c r="M81" s="133">
        <v>25.68</v>
      </c>
      <c r="N81" s="74">
        <v>1.3</v>
      </c>
      <c r="O81" s="73">
        <v>511</v>
      </c>
      <c r="P81" s="70">
        <v>3</v>
      </c>
      <c r="Q81" s="73">
        <v>7</v>
      </c>
      <c r="R81" s="133"/>
      <c r="S81" s="73"/>
      <c r="T81" s="70" t="s">
        <v>548</v>
      </c>
      <c r="U81" s="70"/>
      <c r="V81" s="75"/>
    </row>
    <row r="82" spans="1:22" ht="15.75" customHeight="1">
      <c r="A82" s="54"/>
      <c r="B82" s="69">
        <v>271</v>
      </c>
      <c r="C82" s="70" t="s">
        <v>301</v>
      </c>
      <c r="D82" s="71">
        <v>3</v>
      </c>
      <c r="E82" s="70" t="s">
        <v>299</v>
      </c>
      <c r="F82" s="71">
        <v>7</v>
      </c>
      <c r="G82" s="72">
        <v>4</v>
      </c>
      <c r="H82" s="133">
        <v>11.56</v>
      </c>
      <c r="I82" s="74">
        <v>-0.9</v>
      </c>
      <c r="J82" s="73">
        <v>708</v>
      </c>
      <c r="K82" s="71">
        <v>11</v>
      </c>
      <c r="L82" s="72">
        <v>1</v>
      </c>
      <c r="M82" s="133">
        <v>28.44</v>
      </c>
      <c r="N82" s="74">
        <v>1.3</v>
      </c>
      <c r="O82" s="73">
        <v>274</v>
      </c>
      <c r="P82" s="70">
        <v>4</v>
      </c>
      <c r="Q82" s="73">
        <v>7</v>
      </c>
      <c r="R82" s="133"/>
      <c r="S82" s="73"/>
      <c r="T82" s="70" t="s">
        <v>548</v>
      </c>
      <c r="U82" s="70"/>
      <c r="V82" s="75"/>
    </row>
    <row r="83" spans="1:22" ht="15.75" customHeight="1">
      <c r="A83" s="54"/>
      <c r="B83" s="69">
        <v>701</v>
      </c>
      <c r="C83" s="70" t="s">
        <v>309</v>
      </c>
      <c r="D83" s="71">
        <v>2</v>
      </c>
      <c r="E83" s="70" t="s">
        <v>123</v>
      </c>
      <c r="F83" s="71">
        <v>8</v>
      </c>
      <c r="G83" s="72">
        <v>6</v>
      </c>
      <c r="H83" s="133">
        <v>12.43</v>
      </c>
      <c r="I83" s="74">
        <v>-0.1</v>
      </c>
      <c r="J83" s="73">
        <v>485</v>
      </c>
      <c r="K83" s="71">
        <v>12</v>
      </c>
      <c r="L83" s="72">
        <v>3</v>
      </c>
      <c r="M83" s="133">
        <v>25.31</v>
      </c>
      <c r="N83" s="74">
        <v>1.5</v>
      </c>
      <c r="O83" s="73">
        <v>548</v>
      </c>
      <c r="P83" s="70">
        <v>5</v>
      </c>
      <c r="Q83" s="73">
        <v>1</v>
      </c>
      <c r="R83" s="133"/>
      <c r="S83" s="73"/>
      <c r="T83" s="70" t="s">
        <v>548</v>
      </c>
      <c r="U83" s="70"/>
      <c r="V83" s="75"/>
    </row>
    <row r="84" spans="1:22" ht="15.75" customHeight="1">
      <c r="A84" s="54"/>
      <c r="B84" s="69">
        <v>836</v>
      </c>
      <c r="C84" s="70" t="s">
        <v>75</v>
      </c>
      <c r="D84" s="71">
        <v>2</v>
      </c>
      <c r="E84" s="70" t="s">
        <v>63</v>
      </c>
      <c r="F84" s="71">
        <v>11</v>
      </c>
      <c r="G84" s="72">
        <v>3</v>
      </c>
      <c r="H84" s="133">
        <v>12.05</v>
      </c>
      <c r="I84" s="74">
        <v>-1.1</v>
      </c>
      <c r="J84" s="73">
        <v>577</v>
      </c>
      <c r="K84" s="71">
        <v>7</v>
      </c>
      <c r="L84" s="72">
        <v>8</v>
      </c>
      <c r="M84" s="133">
        <v>25.66</v>
      </c>
      <c r="N84" s="74">
        <v>-0.6</v>
      </c>
      <c r="O84" s="73">
        <v>513</v>
      </c>
      <c r="P84" s="70">
        <v>6</v>
      </c>
      <c r="Q84" s="73">
        <v>1</v>
      </c>
      <c r="R84" s="133"/>
      <c r="S84" s="73"/>
      <c r="T84" s="70" t="s">
        <v>548</v>
      </c>
      <c r="U84" s="70"/>
      <c r="V84" s="75"/>
    </row>
    <row r="85" spans="1:22" ht="15.75" customHeight="1">
      <c r="A85" s="54"/>
      <c r="B85" s="69">
        <v>112</v>
      </c>
      <c r="C85" s="70" t="s">
        <v>330</v>
      </c>
      <c r="D85" s="71"/>
      <c r="E85" s="70" t="s">
        <v>95</v>
      </c>
      <c r="F85" s="71">
        <v>12</v>
      </c>
      <c r="G85" s="72">
        <v>4</v>
      </c>
      <c r="H85" s="133">
        <v>12.22</v>
      </c>
      <c r="I85" s="74">
        <v>1.4</v>
      </c>
      <c r="J85" s="73">
        <v>535</v>
      </c>
      <c r="K85" s="71">
        <v>9</v>
      </c>
      <c r="L85" s="72">
        <v>1</v>
      </c>
      <c r="M85" s="133">
        <v>25.21</v>
      </c>
      <c r="N85" s="74">
        <v>0.4</v>
      </c>
      <c r="O85" s="73">
        <v>558</v>
      </c>
      <c r="P85" s="70">
        <v>6</v>
      </c>
      <c r="Q85" s="73">
        <v>2</v>
      </c>
      <c r="R85" s="133"/>
      <c r="S85" s="73"/>
      <c r="T85" s="70" t="s">
        <v>548</v>
      </c>
      <c r="U85" s="70"/>
      <c r="V85" s="75"/>
    </row>
    <row r="86" spans="1:22" ht="15.75" customHeight="1">
      <c r="A86" s="54"/>
      <c r="B86" s="69">
        <v>698</v>
      </c>
      <c r="C86" s="70" t="s">
        <v>332</v>
      </c>
      <c r="D86" s="71">
        <v>2</v>
      </c>
      <c r="E86" s="70" t="s">
        <v>123</v>
      </c>
      <c r="F86" s="71">
        <v>12</v>
      </c>
      <c r="G86" s="72">
        <v>8</v>
      </c>
      <c r="H86" s="133">
        <v>12.1</v>
      </c>
      <c r="I86" s="74">
        <v>1.4</v>
      </c>
      <c r="J86" s="73">
        <v>564</v>
      </c>
      <c r="K86" s="71">
        <v>9</v>
      </c>
      <c r="L86" s="72">
        <v>5</v>
      </c>
      <c r="M86" s="133">
        <v>24.84</v>
      </c>
      <c r="N86" s="74">
        <v>0.4</v>
      </c>
      <c r="O86" s="73">
        <v>597</v>
      </c>
      <c r="P86" s="70">
        <v>6</v>
      </c>
      <c r="Q86" s="73">
        <v>4</v>
      </c>
      <c r="R86" s="133"/>
      <c r="S86" s="73"/>
      <c r="T86" s="70" t="s">
        <v>548</v>
      </c>
      <c r="U86" s="70"/>
      <c r="V86" s="75"/>
    </row>
    <row r="87" spans="1:22" ht="15.75" customHeight="1">
      <c r="A87" s="54"/>
      <c r="B87" s="69">
        <v>452</v>
      </c>
      <c r="C87" s="70" t="s">
        <v>315</v>
      </c>
      <c r="D87" s="71">
        <v>2</v>
      </c>
      <c r="E87" s="70" t="s">
        <v>247</v>
      </c>
      <c r="F87" s="71">
        <v>9</v>
      </c>
      <c r="G87" s="72">
        <v>6</v>
      </c>
      <c r="H87" s="133">
        <v>11.78</v>
      </c>
      <c r="I87" s="74">
        <v>0.1</v>
      </c>
      <c r="J87" s="73">
        <v>648</v>
      </c>
      <c r="K87" s="71">
        <v>13</v>
      </c>
      <c r="L87" s="72">
        <v>3</v>
      </c>
      <c r="M87" s="133">
        <v>24.04</v>
      </c>
      <c r="N87" s="74">
        <v>0.7</v>
      </c>
      <c r="O87" s="73">
        <v>686</v>
      </c>
      <c r="P87" s="70">
        <v>8</v>
      </c>
      <c r="Q87" s="73">
        <v>4</v>
      </c>
      <c r="R87" s="133"/>
      <c r="S87" s="73"/>
      <c r="T87" s="70" t="s">
        <v>548</v>
      </c>
      <c r="U87" s="70"/>
      <c r="V87" s="75"/>
    </row>
    <row r="88" spans="1:22" ht="15.75" customHeight="1">
      <c r="A88" s="54"/>
      <c r="B88" s="69">
        <v>110</v>
      </c>
      <c r="C88" s="70" t="s">
        <v>321</v>
      </c>
      <c r="D88" s="71"/>
      <c r="E88" s="70" t="s">
        <v>95</v>
      </c>
      <c r="F88" s="71">
        <v>10</v>
      </c>
      <c r="G88" s="72">
        <v>4</v>
      </c>
      <c r="H88" s="133">
        <v>11.89</v>
      </c>
      <c r="I88" s="74">
        <v>1.1</v>
      </c>
      <c r="J88" s="73">
        <v>618</v>
      </c>
      <c r="K88" s="71">
        <v>7</v>
      </c>
      <c r="L88" s="72">
        <v>1</v>
      </c>
      <c r="M88" s="133">
        <v>24.26</v>
      </c>
      <c r="N88" s="74">
        <v>-0.6</v>
      </c>
      <c r="O88" s="73">
        <v>661</v>
      </c>
      <c r="P88" s="70">
        <v>8</v>
      </c>
      <c r="Q88" s="73">
        <v>6</v>
      </c>
      <c r="R88" s="133"/>
      <c r="S88" s="73"/>
      <c r="T88" s="70" t="s">
        <v>548</v>
      </c>
      <c r="U88" s="70"/>
      <c r="V88" s="75"/>
    </row>
    <row r="89" spans="1:22" ht="15.75" customHeight="1">
      <c r="A89" s="54"/>
      <c r="B89" s="69">
        <v>466</v>
      </c>
      <c r="C89" s="70" t="s">
        <v>278</v>
      </c>
      <c r="D89" s="71">
        <v>1</v>
      </c>
      <c r="E89" s="70" t="s">
        <v>247</v>
      </c>
      <c r="F89" s="71">
        <v>4</v>
      </c>
      <c r="G89" s="72">
        <v>6</v>
      </c>
      <c r="H89" s="133">
        <v>11.95</v>
      </c>
      <c r="I89" s="74">
        <v>-0.5</v>
      </c>
      <c r="J89" s="73">
        <v>603</v>
      </c>
      <c r="K89" s="71">
        <v>2</v>
      </c>
      <c r="L89" s="72">
        <v>4</v>
      </c>
      <c r="M89" s="133">
        <v>24.34</v>
      </c>
      <c r="N89" s="74">
        <v>0.3</v>
      </c>
      <c r="O89" s="73">
        <v>652</v>
      </c>
      <c r="P89" s="70">
        <v>8</v>
      </c>
      <c r="Q89" s="73">
        <v>8</v>
      </c>
      <c r="R89" s="133"/>
      <c r="S89" s="73"/>
      <c r="T89" s="70" t="s">
        <v>548</v>
      </c>
      <c r="U89" s="70"/>
      <c r="V89" s="75"/>
    </row>
    <row r="90" spans="1:22" ht="15.75" customHeight="1">
      <c r="A90" s="54"/>
      <c r="B90" s="69">
        <v>9619</v>
      </c>
      <c r="C90" s="70" t="s">
        <v>316</v>
      </c>
      <c r="D90" s="71"/>
      <c r="E90" s="70" t="s">
        <v>305</v>
      </c>
      <c r="F90" s="71">
        <v>9</v>
      </c>
      <c r="G90" s="72">
        <v>7</v>
      </c>
      <c r="H90" s="133">
        <v>11.77</v>
      </c>
      <c r="I90" s="74">
        <v>0.1</v>
      </c>
      <c r="J90" s="73">
        <v>650</v>
      </c>
      <c r="K90" s="71">
        <v>13</v>
      </c>
      <c r="L90" s="72">
        <v>4</v>
      </c>
      <c r="M90" s="133">
        <v>23.81</v>
      </c>
      <c r="N90" s="74">
        <v>0.7</v>
      </c>
      <c r="O90" s="73">
        <v>713</v>
      </c>
      <c r="P90" s="70">
        <v>9</v>
      </c>
      <c r="Q90" s="73">
        <v>7</v>
      </c>
      <c r="R90" s="133"/>
      <c r="S90" s="73"/>
      <c r="T90" s="70" t="s">
        <v>548</v>
      </c>
      <c r="U90" s="70"/>
      <c r="V90" s="75"/>
    </row>
    <row r="91" spans="1:22" ht="15.75" customHeight="1">
      <c r="A91" s="54"/>
      <c r="B91" s="69">
        <v>8114</v>
      </c>
      <c r="C91" s="70" t="s">
        <v>302</v>
      </c>
      <c r="D91" s="71"/>
      <c r="E91" s="70" t="s">
        <v>303</v>
      </c>
      <c r="F91" s="71">
        <v>7</v>
      </c>
      <c r="G91" s="72">
        <v>5</v>
      </c>
      <c r="H91" s="133">
        <v>11.55</v>
      </c>
      <c r="I91" s="74">
        <v>-0.9</v>
      </c>
      <c r="J91" s="73">
        <v>711</v>
      </c>
      <c r="K91" s="71">
        <v>11</v>
      </c>
      <c r="L91" s="72">
        <v>2</v>
      </c>
      <c r="M91" s="133">
        <v>23.4</v>
      </c>
      <c r="N91" s="74">
        <v>1.3</v>
      </c>
      <c r="O91" s="73">
        <v>761</v>
      </c>
      <c r="P91" s="70">
        <v>10</v>
      </c>
      <c r="Q91" s="73">
        <v>1</v>
      </c>
      <c r="R91" s="133"/>
      <c r="S91" s="73"/>
      <c r="T91" s="70" t="s">
        <v>548</v>
      </c>
      <c r="U91" s="70"/>
      <c r="V91" s="75"/>
    </row>
    <row r="92" spans="1:22" ht="15.75" customHeight="1">
      <c r="A92" s="54"/>
      <c r="B92" s="69">
        <v>114</v>
      </c>
      <c r="C92" s="70" t="s">
        <v>94</v>
      </c>
      <c r="D92" s="71"/>
      <c r="E92" s="70" t="s">
        <v>95</v>
      </c>
      <c r="F92" s="71">
        <v>9</v>
      </c>
      <c r="G92" s="72">
        <v>5</v>
      </c>
      <c r="H92" s="133">
        <v>11.43</v>
      </c>
      <c r="I92" s="74">
        <v>0.1</v>
      </c>
      <c r="J92" s="73">
        <v>745</v>
      </c>
      <c r="K92" s="71">
        <v>13</v>
      </c>
      <c r="L92" s="72">
        <v>2</v>
      </c>
      <c r="M92" s="133">
        <v>22.97</v>
      </c>
      <c r="N92" s="74">
        <v>0.7</v>
      </c>
      <c r="O92" s="73">
        <v>814</v>
      </c>
      <c r="P92" s="70">
        <v>10</v>
      </c>
      <c r="Q92" s="73">
        <v>6</v>
      </c>
      <c r="R92" s="133"/>
      <c r="S92" s="73"/>
      <c r="T92" s="70" t="s">
        <v>548</v>
      </c>
      <c r="U92" s="70"/>
      <c r="V92" s="75"/>
    </row>
    <row r="93" spans="1:22" ht="15.75" customHeight="1">
      <c r="A93" s="54"/>
      <c r="B93" s="69">
        <v>233</v>
      </c>
      <c r="C93" s="70" t="s">
        <v>290</v>
      </c>
      <c r="D93" s="71">
        <v>1</v>
      </c>
      <c r="E93" s="70" t="s">
        <v>253</v>
      </c>
      <c r="F93" s="71">
        <v>6</v>
      </c>
      <c r="G93" s="72">
        <v>2</v>
      </c>
      <c r="H93" s="133">
        <v>13.67</v>
      </c>
      <c r="I93" s="74">
        <v>-0.5</v>
      </c>
      <c r="J93" s="73">
        <v>239</v>
      </c>
      <c r="K93" s="71">
        <v>3</v>
      </c>
      <c r="L93" s="72">
        <v>8</v>
      </c>
      <c r="M93" s="133"/>
      <c r="N93" s="74">
        <v>-0.2</v>
      </c>
      <c r="O93" s="73"/>
      <c r="P93" s="70"/>
      <c r="Q93" s="73"/>
      <c r="R93" s="133"/>
      <c r="S93" s="73"/>
      <c r="T93" s="70" t="s">
        <v>548</v>
      </c>
      <c r="U93" s="70"/>
      <c r="V93" s="75"/>
    </row>
    <row r="94" spans="1:22" ht="15.75" customHeight="1">
      <c r="A94" s="54"/>
      <c r="B94" s="69">
        <v>232</v>
      </c>
      <c r="C94" s="70" t="s">
        <v>252</v>
      </c>
      <c r="D94" s="71">
        <v>1</v>
      </c>
      <c r="E94" s="70" t="s">
        <v>253</v>
      </c>
      <c r="F94" s="71">
        <v>1</v>
      </c>
      <c r="G94" s="72">
        <v>6</v>
      </c>
      <c r="H94" s="133">
        <v>13.41</v>
      </c>
      <c r="I94" s="74">
        <v>-1.5</v>
      </c>
      <c r="J94" s="73">
        <v>283</v>
      </c>
      <c r="K94" s="71">
        <v>5</v>
      </c>
      <c r="L94" s="72">
        <v>4</v>
      </c>
      <c r="M94" s="133"/>
      <c r="N94" s="74">
        <v>-1</v>
      </c>
      <c r="O94" s="73"/>
      <c r="P94" s="70"/>
      <c r="Q94" s="73"/>
      <c r="R94" s="133"/>
      <c r="S94" s="73"/>
      <c r="T94" s="70" t="s">
        <v>548</v>
      </c>
      <c r="U94" s="70"/>
      <c r="V94" s="75"/>
    </row>
    <row r="95" spans="1:22" ht="15.75" customHeight="1">
      <c r="A95" s="54"/>
      <c r="B95" s="69">
        <v>702</v>
      </c>
      <c r="C95" s="70" t="s">
        <v>166</v>
      </c>
      <c r="D95" s="71">
        <v>2</v>
      </c>
      <c r="E95" s="70" t="s">
        <v>123</v>
      </c>
      <c r="F95" s="71">
        <v>11</v>
      </c>
      <c r="G95" s="72">
        <v>1</v>
      </c>
      <c r="H95" s="133">
        <v>12.64</v>
      </c>
      <c r="I95" s="74">
        <v>-1.1</v>
      </c>
      <c r="J95" s="73">
        <v>437</v>
      </c>
      <c r="K95" s="71">
        <v>7</v>
      </c>
      <c r="L95" s="72">
        <v>6</v>
      </c>
      <c r="M95" s="133"/>
      <c r="N95" s="74">
        <v>-0.6</v>
      </c>
      <c r="O95" s="73"/>
      <c r="P95" s="70"/>
      <c r="Q95" s="73"/>
      <c r="R95" s="133"/>
      <c r="S95" s="73"/>
      <c r="T95" s="70" t="s">
        <v>548</v>
      </c>
      <c r="U95" s="70"/>
      <c r="V95" s="75"/>
    </row>
    <row r="96" spans="1:22" ht="15.75" customHeight="1">
      <c r="A96" s="54"/>
      <c r="B96" s="69">
        <v>703</v>
      </c>
      <c r="C96" s="70" t="s">
        <v>167</v>
      </c>
      <c r="D96" s="71">
        <v>2</v>
      </c>
      <c r="E96" s="70" t="s">
        <v>123</v>
      </c>
      <c r="F96" s="71">
        <v>12</v>
      </c>
      <c r="G96" s="72">
        <v>6</v>
      </c>
      <c r="H96" s="133">
        <v>11.38</v>
      </c>
      <c r="I96" s="74">
        <v>1.4</v>
      </c>
      <c r="J96" s="73">
        <v>760</v>
      </c>
      <c r="K96" s="71">
        <v>9</v>
      </c>
      <c r="L96" s="72">
        <v>3</v>
      </c>
      <c r="M96" s="133"/>
      <c r="N96" s="74">
        <v>0.4</v>
      </c>
      <c r="O96" s="73"/>
      <c r="P96" s="70"/>
      <c r="Q96" s="73"/>
      <c r="R96" s="133"/>
      <c r="S96" s="73"/>
      <c r="T96" s="70" t="s">
        <v>548</v>
      </c>
      <c r="U96" s="70"/>
      <c r="V96" s="75"/>
    </row>
    <row r="97" spans="1:22" ht="15.75" customHeight="1">
      <c r="A97" s="54"/>
      <c r="B97" s="69">
        <v>277</v>
      </c>
      <c r="C97" s="70" t="s">
        <v>311</v>
      </c>
      <c r="D97" s="71"/>
      <c r="E97" s="70" t="s">
        <v>312</v>
      </c>
      <c r="F97" s="71">
        <v>9</v>
      </c>
      <c r="G97" s="72">
        <v>1</v>
      </c>
      <c r="H97" s="133">
        <v>13.57</v>
      </c>
      <c r="I97" s="74">
        <v>0.1</v>
      </c>
      <c r="J97" s="73">
        <v>256</v>
      </c>
      <c r="K97" s="71">
        <v>12</v>
      </c>
      <c r="L97" s="72">
        <v>6</v>
      </c>
      <c r="M97" s="133"/>
      <c r="N97" s="74">
        <v>1.5</v>
      </c>
      <c r="O97" s="73"/>
      <c r="P97" s="70"/>
      <c r="Q97" s="73"/>
      <c r="R97" s="133"/>
      <c r="S97" s="73"/>
      <c r="T97" s="70" t="s">
        <v>548</v>
      </c>
      <c r="U97" s="70"/>
      <c r="V97" s="75"/>
    </row>
    <row r="98" spans="1:22" ht="15.75" customHeight="1">
      <c r="A98" s="54"/>
      <c r="B98" s="69">
        <v>785</v>
      </c>
      <c r="C98" s="70" t="s">
        <v>275</v>
      </c>
      <c r="D98" s="71">
        <v>1</v>
      </c>
      <c r="E98" s="70" t="s">
        <v>249</v>
      </c>
      <c r="F98" s="71">
        <v>4</v>
      </c>
      <c r="G98" s="72">
        <v>3</v>
      </c>
      <c r="H98" s="133"/>
      <c r="I98" s="74">
        <v>-0.5</v>
      </c>
      <c r="J98" s="73"/>
      <c r="K98" s="71">
        <v>2</v>
      </c>
      <c r="L98" s="72">
        <v>1</v>
      </c>
      <c r="M98" s="133"/>
      <c r="N98" s="74">
        <v>0.3</v>
      </c>
      <c r="O98" s="73"/>
      <c r="P98" s="70"/>
      <c r="Q98" s="73"/>
      <c r="R98" s="133"/>
      <c r="S98" s="73"/>
      <c r="T98" s="70" t="s">
        <v>456</v>
      </c>
      <c r="U98" s="70"/>
      <c r="V98" s="75"/>
    </row>
    <row r="99" spans="1:22" ht="15.75" customHeight="1">
      <c r="A99" s="54"/>
      <c r="B99" s="69">
        <v>551</v>
      </c>
      <c r="C99" s="70" t="s">
        <v>283</v>
      </c>
      <c r="D99" s="71">
        <v>1</v>
      </c>
      <c r="E99" s="70" t="s">
        <v>264</v>
      </c>
      <c r="F99" s="71">
        <v>5</v>
      </c>
      <c r="G99" s="72">
        <v>3</v>
      </c>
      <c r="H99" s="133"/>
      <c r="I99" s="74">
        <v>-0.1</v>
      </c>
      <c r="J99" s="73"/>
      <c r="K99" s="71">
        <v>3</v>
      </c>
      <c r="L99" s="72">
        <v>1</v>
      </c>
      <c r="M99" s="133"/>
      <c r="N99" s="74">
        <v>-0.2</v>
      </c>
      <c r="O99" s="73"/>
      <c r="P99" s="70"/>
      <c r="Q99" s="73"/>
      <c r="R99" s="133"/>
      <c r="S99" s="73"/>
      <c r="T99" s="70" t="s">
        <v>456</v>
      </c>
      <c r="U99" s="70"/>
      <c r="V99" s="75"/>
    </row>
    <row r="100" spans="1:22" ht="15.75" customHeight="1">
      <c r="A100" s="54"/>
      <c r="B100" s="69">
        <v>726</v>
      </c>
      <c r="C100" s="70" t="s">
        <v>289</v>
      </c>
      <c r="D100" s="71">
        <v>1</v>
      </c>
      <c r="E100" s="70" t="s">
        <v>74</v>
      </c>
      <c r="F100" s="71">
        <v>6</v>
      </c>
      <c r="G100" s="72">
        <v>1</v>
      </c>
      <c r="H100" s="133"/>
      <c r="I100" s="74">
        <v>-0.5</v>
      </c>
      <c r="J100" s="73"/>
      <c r="K100" s="71">
        <v>3</v>
      </c>
      <c r="L100" s="72">
        <v>7</v>
      </c>
      <c r="M100" s="133"/>
      <c r="N100" s="74">
        <v>-0.2</v>
      </c>
      <c r="O100" s="73"/>
      <c r="P100" s="70"/>
      <c r="Q100" s="73"/>
      <c r="R100" s="133"/>
      <c r="S100" s="73"/>
      <c r="T100" s="70" t="s">
        <v>456</v>
      </c>
      <c r="U100" s="70"/>
      <c r="V100" s="75"/>
    </row>
    <row r="101" spans="1:22" ht="15.75" customHeight="1">
      <c r="A101" s="54"/>
      <c r="B101" s="69">
        <v>721</v>
      </c>
      <c r="C101" s="70" t="s">
        <v>295</v>
      </c>
      <c r="D101" s="71">
        <v>2</v>
      </c>
      <c r="E101" s="70" t="s">
        <v>74</v>
      </c>
      <c r="F101" s="71">
        <v>6</v>
      </c>
      <c r="G101" s="72">
        <v>7</v>
      </c>
      <c r="H101" s="133"/>
      <c r="I101" s="74">
        <v>-0.5</v>
      </c>
      <c r="J101" s="73"/>
      <c r="K101" s="71">
        <v>4</v>
      </c>
      <c r="L101" s="72">
        <v>5</v>
      </c>
      <c r="M101" s="133"/>
      <c r="N101" s="74">
        <v>0.1</v>
      </c>
      <c r="O101" s="73"/>
      <c r="P101" s="70"/>
      <c r="Q101" s="73"/>
      <c r="R101" s="133"/>
      <c r="S101" s="73"/>
      <c r="T101" s="70" t="s">
        <v>456</v>
      </c>
      <c r="U101" s="70"/>
      <c r="V101" s="75"/>
    </row>
    <row r="102" spans="1:22" ht="15.75" customHeight="1">
      <c r="A102" s="54"/>
      <c r="B102" s="69">
        <v>686</v>
      </c>
      <c r="C102" s="70" t="s">
        <v>245</v>
      </c>
      <c r="D102" s="71">
        <v>1</v>
      </c>
      <c r="E102" s="70" t="s">
        <v>246</v>
      </c>
      <c r="F102" s="71">
        <v>1</v>
      </c>
      <c r="G102" s="72">
        <v>1</v>
      </c>
      <c r="H102" s="133"/>
      <c r="I102" s="74"/>
      <c r="J102" s="73"/>
      <c r="K102" s="71">
        <v>4</v>
      </c>
      <c r="L102" s="72">
        <v>7</v>
      </c>
      <c r="M102" s="133"/>
      <c r="N102" s="74">
        <v>0.1</v>
      </c>
      <c r="O102" s="73"/>
      <c r="P102" s="70"/>
      <c r="Q102" s="73"/>
      <c r="R102" s="133"/>
      <c r="S102" s="73"/>
      <c r="T102" s="70" t="s">
        <v>456</v>
      </c>
      <c r="U102" s="70"/>
      <c r="V102" s="75"/>
    </row>
    <row r="103" spans="1:22" ht="15.75" customHeight="1">
      <c r="A103" s="54"/>
      <c r="B103" s="69">
        <v>725</v>
      </c>
      <c r="C103" s="70" t="s">
        <v>261</v>
      </c>
      <c r="D103" s="71">
        <v>1</v>
      </c>
      <c r="E103" s="70" t="s">
        <v>74</v>
      </c>
      <c r="F103" s="71">
        <v>2</v>
      </c>
      <c r="G103" s="72">
        <v>6</v>
      </c>
      <c r="H103" s="133"/>
      <c r="I103" s="74">
        <v>0.9</v>
      </c>
      <c r="J103" s="73"/>
      <c r="K103" s="71">
        <v>6</v>
      </c>
      <c r="L103" s="72">
        <v>4</v>
      </c>
      <c r="M103" s="133"/>
      <c r="N103" s="74">
        <v>0.9</v>
      </c>
      <c r="O103" s="73"/>
      <c r="P103" s="70"/>
      <c r="Q103" s="73"/>
      <c r="R103" s="133"/>
      <c r="S103" s="73"/>
      <c r="T103" s="70" t="s">
        <v>456</v>
      </c>
      <c r="U103" s="70"/>
      <c r="V103" s="75"/>
    </row>
    <row r="104" spans="1:22" ht="15.75" customHeight="1">
      <c r="A104" s="54"/>
      <c r="B104" s="69">
        <v>699</v>
      </c>
      <c r="C104" s="70" t="s">
        <v>165</v>
      </c>
      <c r="D104" s="71">
        <v>2</v>
      </c>
      <c r="E104" s="70" t="s">
        <v>123</v>
      </c>
      <c r="F104" s="71">
        <v>11</v>
      </c>
      <c r="G104" s="72">
        <v>5</v>
      </c>
      <c r="H104" s="133"/>
      <c r="I104" s="74">
        <v>-1.1</v>
      </c>
      <c r="J104" s="73"/>
      <c r="K104" s="71">
        <v>8</v>
      </c>
      <c r="L104" s="72">
        <v>2</v>
      </c>
      <c r="M104" s="133"/>
      <c r="N104" s="74">
        <v>0.7</v>
      </c>
      <c r="O104" s="73"/>
      <c r="P104" s="70"/>
      <c r="Q104" s="73"/>
      <c r="R104" s="133"/>
      <c r="S104" s="73"/>
      <c r="T104" s="70" t="s">
        <v>456</v>
      </c>
      <c r="U104" s="70"/>
      <c r="V104" s="75"/>
    </row>
    <row r="105" spans="1:22" ht="15.75" customHeight="1">
      <c r="A105" s="54"/>
      <c r="B105" s="69">
        <v>671</v>
      </c>
      <c r="C105" s="70" t="s">
        <v>333</v>
      </c>
      <c r="D105" s="71">
        <v>3</v>
      </c>
      <c r="E105" s="70" t="s">
        <v>246</v>
      </c>
      <c r="F105" s="71">
        <v>13</v>
      </c>
      <c r="G105" s="72">
        <v>1</v>
      </c>
      <c r="H105" s="133"/>
      <c r="I105" s="74">
        <v>0.3</v>
      </c>
      <c r="J105" s="73"/>
      <c r="K105" s="71">
        <v>9</v>
      </c>
      <c r="L105" s="72">
        <v>6</v>
      </c>
      <c r="M105" s="133"/>
      <c r="N105" s="74">
        <v>0.4</v>
      </c>
      <c r="O105" s="73"/>
      <c r="P105" s="70"/>
      <c r="Q105" s="73"/>
      <c r="R105" s="133"/>
      <c r="S105" s="73"/>
      <c r="T105" s="70" t="s">
        <v>456</v>
      </c>
      <c r="U105" s="70"/>
      <c r="V105" s="75"/>
    </row>
    <row r="106" spans="1:22" ht="15.75" customHeight="1">
      <c r="A106" s="54"/>
      <c r="B106" s="69">
        <v>229</v>
      </c>
      <c r="C106" s="70" t="s">
        <v>297</v>
      </c>
      <c r="D106" s="71">
        <v>2</v>
      </c>
      <c r="E106" s="70" t="s">
        <v>253</v>
      </c>
      <c r="F106" s="71">
        <v>7</v>
      </c>
      <c r="G106" s="72">
        <v>1</v>
      </c>
      <c r="H106" s="133"/>
      <c r="I106" s="74">
        <v>-0.9</v>
      </c>
      <c r="J106" s="73"/>
      <c r="K106" s="71">
        <v>10</v>
      </c>
      <c r="L106" s="72">
        <v>6</v>
      </c>
      <c r="M106" s="133"/>
      <c r="N106" s="74">
        <v>1.2</v>
      </c>
      <c r="O106" s="73"/>
      <c r="P106" s="70"/>
      <c r="Q106" s="73"/>
      <c r="R106" s="133"/>
      <c r="S106" s="73"/>
      <c r="T106" s="70" t="s">
        <v>456</v>
      </c>
      <c r="U106" s="70"/>
      <c r="V106" s="75"/>
    </row>
    <row r="107" spans="1:22" ht="15.75" customHeight="1">
      <c r="A107" s="54"/>
      <c r="B107" s="69">
        <v>704</v>
      </c>
      <c r="C107" s="70" t="s">
        <v>139</v>
      </c>
      <c r="D107" s="71">
        <v>2</v>
      </c>
      <c r="E107" s="70" t="s">
        <v>123</v>
      </c>
      <c r="F107" s="71">
        <v>8</v>
      </c>
      <c r="G107" s="72">
        <v>7</v>
      </c>
      <c r="H107" s="133"/>
      <c r="I107" s="74">
        <v>-0.1</v>
      </c>
      <c r="J107" s="73"/>
      <c r="K107" s="71">
        <v>12</v>
      </c>
      <c r="L107" s="72">
        <v>4</v>
      </c>
      <c r="M107" s="133"/>
      <c r="N107" s="74">
        <v>1.5</v>
      </c>
      <c r="O107" s="73"/>
      <c r="P107" s="70"/>
      <c r="Q107" s="73"/>
      <c r="R107" s="133"/>
      <c r="S107" s="73"/>
      <c r="T107" s="70" t="s">
        <v>456</v>
      </c>
      <c r="U107" s="70"/>
      <c r="V107" s="75"/>
    </row>
    <row r="108" spans="1:22" ht="15.75" customHeight="1">
      <c r="A108" s="54"/>
      <c r="B108" s="69">
        <v>9610</v>
      </c>
      <c r="C108" s="70" t="s">
        <v>314</v>
      </c>
      <c r="D108" s="71"/>
      <c r="E108" s="70" t="s">
        <v>305</v>
      </c>
      <c r="F108" s="71">
        <v>9</v>
      </c>
      <c r="G108" s="72">
        <v>4</v>
      </c>
      <c r="H108" s="133"/>
      <c r="I108" s="74">
        <v>0.1</v>
      </c>
      <c r="J108" s="73"/>
      <c r="K108" s="71">
        <v>13</v>
      </c>
      <c r="L108" s="72">
        <v>1</v>
      </c>
      <c r="M108" s="133"/>
      <c r="N108" s="74">
        <v>0.7</v>
      </c>
      <c r="O108" s="73"/>
      <c r="P108" s="70"/>
      <c r="Q108" s="73"/>
      <c r="R108" s="133"/>
      <c r="S108" s="73"/>
      <c r="T108" s="70" t="s">
        <v>456</v>
      </c>
      <c r="U108" s="70"/>
      <c r="V108" s="75"/>
    </row>
    <row r="109" spans="1:22" ht="15.75" customHeight="1">
      <c r="A109" s="54"/>
      <c r="B109" s="69">
        <v>8115</v>
      </c>
      <c r="C109" s="70" t="s">
        <v>319</v>
      </c>
      <c r="D109" s="71"/>
      <c r="E109" s="70" t="s">
        <v>303</v>
      </c>
      <c r="F109" s="71">
        <v>10</v>
      </c>
      <c r="G109" s="72">
        <v>1</v>
      </c>
      <c r="H109" s="133"/>
      <c r="I109" s="74">
        <v>1.1</v>
      </c>
      <c r="J109" s="73"/>
      <c r="K109" s="71">
        <v>13</v>
      </c>
      <c r="L109" s="72">
        <v>6</v>
      </c>
      <c r="M109" s="133"/>
      <c r="N109" s="74">
        <v>0.7</v>
      </c>
      <c r="O109" s="73"/>
      <c r="P109" s="70"/>
      <c r="Q109" s="73"/>
      <c r="R109" s="133"/>
      <c r="S109" s="73"/>
      <c r="T109" s="70" t="s">
        <v>456</v>
      </c>
      <c r="U109" s="70"/>
      <c r="V109" s="75"/>
    </row>
    <row r="110" spans="1:22" ht="15.75" customHeight="1" thickBot="1">
      <c r="A110" s="54"/>
      <c r="B110" s="69"/>
      <c r="C110" s="70"/>
      <c r="D110" s="71"/>
      <c r="E110" s="70"/>
      <c r="F110" s="71"/>
      <c r="G110" s="72"/>
      <c r="H110" s="133"/>
      <c r="I110" s="74"/>
      <c r="J110" s="73"/>
      <c r="K110" s="71"/>
      <c r="L110" s="72"/>
      <c r="M110" s="133"/>
      <c r="N110" s="74"/>
      <c r="O110" s="73"/>
      <c r="P110" s="70"/>
      <c r="Q110" s="73"/>
      <c r="R110" s="133"/>
      <c r="S110" s="73"/>
      <c r="T110" s="70">
        <f>IF(H110="","",J110+O110+S110)</f>
      </c>
      <c r="U110" s="70">
        <f>IF(T110="","",RANK(T110,$T$6:$T$99))</f>
      </c>
      <c r="V110" s="75"/>
    </row>
    <row r="111" spans="1:22" ht="14.25" customHeight="1">
      <c r="A111" s="54"/>
      <c r="B111" s="56"/>
      <c r="C111" s="56"/>
      <c r="D111" s="56"/>
      <c r="E111" s="56"/>
      <c r="F111" s="56"/>
      <c r="G111" s="56"/>
      <c r="H111" s="130"/>
      <c r="I111" s="56"/>
      <c r="J111" s="56"/>
      <c r="K111" s="56"/>
      <c r="L111" s="56"/>
      <c r="M111" s="130"/>
      <c r="N111" s="56"/>
      <c r="O111" s="56"/>
      <c r="P111" s="56"/>
      <c r="Q111" s="56"/>
      <c r="R111" s="130"/>
      <c r="S111" s="56"/>
      <c r="T111" s="56"/>
      <c r="U111" s="56"/>
      <c r="V111" s="54"/>
    </row>
  </sheetData>
  <sheetProtection/>
  <printOptions/>
  <pageMargins left="0.314961" right="0.314961" top="0.590157" bottom="0.590157" header="0.5" footer="0.5"/>
  <pageSetup horizontalDpi="600" verticalDpi="600" orientation="portrait" paperSize="9" r:id="rId1"/>
  <rowBreaks count="1" manualBreakCount="1">
    <brk id="55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59"/>
  <sheetViews>
    <sheetView defaultGridColor="0" zoomScale="102" zoomScaleNormal="102" zoomScalePageLayoutView="0" colorId="22" workbookViewId="0" topLeftCell="A1">
      <selection activeCell="O6" sqref="O6"/>
    </sheetView>
  </sheetViews>
  <sheetFormatPr defaultColWidth="15.83203125" defaultRowHeight="12.75" customHeight="1"/>
  <cols>
    <col min="1" max="1" width="2.83203125" style="3" customWidth="1"/>
    <col min="2" max="2" width="7.16015625" style="3" customWidth="1"/>
    <col min="3" max="3" width="19.16015625" style="3" customWidth="1"/>
    <col min="4" max="4" width="5.83203125" style="26" customWidth="1"/>
    <col min="5" max="5" width="22.66015625" style="3" customWidth="1"/>
    <col min="6" max="6" width="3.83203125" style="26" customWidth="1"/>
    <col min="7" max="7" width="4.83203125" style="26" customWidth="1"/>
    <col min="8" max="8" width="11.66015625" style="3" customWidth="1"/>
    <col min="9" max="9" width="7.33203125" style="3" customWidth="1"/>
    <col min="10" max="10" width="3.83203125" style="3" customWidth="1"/>
    <col min="11" max="11" width="4.83203125" style="3" customWidth="1"/>
    <col min="12" max="12" width="11.16015625" style="3" customWidth="1"/>
    <col min="13" max="13" width="5.83203125" style="3" customWidth="1"/>
    <col min="14" max="14" width="9.83203125" style="3" customWidth="1"/>
    <col min="15" max="15" width="5.83203125" style="3" customWidth="1"/>
    <col min="16" max="16" width="4.16015625" style="3" customWidth="1"/>
    <col min="17" max="16384" width="15.83203125" style="3" customWidth="1"/>
  </cols>
  <sheetData>
    <row r="1" spans="1:16" ht="21" customHeight="1">
      <c r="A1" s="30"/>
      <c r="B1" s="31" t="s">
        <v>98</v>
      </c>
      <c r="C1" s="33"/>
      <c r="D1" s="32"/>
      <c r="E1" s="33"/>
      <c r="F1" s="32"/>
      <c r="G1" s="32"/>
      <c r="H1" s="33"/>
      <c r="I1" s="33"/>
      <c r="J1" s="32"/>
      <c r="K1" s="32"/>
      <c r="L1" s="50"/>
      <c r="M1" s="30"/>
      <c r="N1" s="30"/>
      <c r="O1" s="30"/>
      <c r="P1" s="30"/>
    </row>
    <row r="2" spans="1:16" ht="12">
      <c r="A2" s="30"/>
      <c r="B2" s="33"/>
      <c r="C2" s="33"/>
      <c r="D2" s="32"/>
      <c r="E2" s="33"/>
      <c r="F2" s="32"/>
      <c r="G2" s="32"/>
      <c r="H2" s="33"/>
      <c r="I2" s="33"/>
      <c r="J2" s="32"/>
      <c r="K2" s="32"/>
      <c r="L2" s="30"/>
      <c r="M2" s="30"/>
      <c r="N2" s="30"/>
      <c r="O2" s="36" t="s">
        <v>99</v>
      </c>
      <c r="P2" s="30"/>
    </row>
    <row r="3" spans="1:16" ht="12">
      <c r="A3" s="30"/>
      <c r="B3" s="37"/>
      <c r="C3" s="38"/>
      <c r="D3" s="38"/>
      <c r="E3" s="38"/>
      <c r="F3" s="39"/>
      <c r="G3" s="33"/>
      <c r="H3" s="32" t="s">
        <v>100</v>
      </c>
      <c r="I3" s="32"/>
      <c r="J3" s="38"/>
      <c r="K3" s="32"/>
      <c r="L3" s="32" t="s">
        <v>101</v>
      </c>
      <c r="M3" s="32"/>
      <c r="N3" s="38"/>
      <c r="O3" s="38"/>
      <c r="P3" s="41"/>
    </row>
    <row r="4" spans="1:16" ht="12" customHeight="1">
      <c r="A4" s="30"/>
      <c r="B4" s="41" t="s">
        <v>35</v>
      </c>
      <c r="C4" s="42" t="s">
        <v>36</v>
      </c>
      <c r="D4" s="42" t="s">
        <v>37</v>
      </c>
      <c r="E4" s="42" t="s">
        <v>38</v>
      </c>
      <c r="F4" s="42"/>
      <c r="H4" s="26"/>
      <c r="I4" s="26"/>
      <c r="J4" s="42"/>
      <c r="K4" s="26"/>
      <c r="L4" s="26"/>
      <c r="M4" s="26"/>
      <c r="N4" s="42"/>
      <c r="O4" s="42"/>
      <c r="P4" s="41"/>
    </row>
    <row r="5" spans="1:16" ht="12" customHeight="1">
      <c r="A5" s="30"/>
      <c r="B5" s="41"/>
      <c r="C5" s="42"/>
      <c r="D5" s="42"/>
      <c r="E5" s="42"/>
      <c r="F5" s="42" t="s">
        <v>40</v>
      </c>
      <c r="G5" s="26" t="s">
        <v>41</v>
      </c>
      <c r="H5" s="26" t="s">
        <v>42</v>
      </c>
      <c r="I5" s="26" t="s">
        <v>44</v>
      </c>
      <c r="J5" s="42" t="s">
        <v>40</v>
      </c>
      <c r="K5" s="26" t="s">
        <v>41</v>
      </c>
      <c r="L5" s="26" t="s">
        <v>42</v>
      </c>
      <c r="M5" s="26" t="s">
        <v>44</v>
      </c>
      <c r="N5" s="42" t="s">
        <v>102</v>
      </c>
      <c r="O5" s="42" t="s">
        <v>45</v>
      </c>
      <c r="P5" s="41"/>
    </row>
    <row r="6" spans="1:16" ht="13.5" customHeight="1">
      <c r="A6" s="30">
        <v>1</v>
      </c>
      <c r="B6" s="44">
        <v>707</v>
      </c>
      <c r="C6" s="46" t="s">
        <v>348</v>
      </c>
      <c r="D6" s="45">
        <v>2</v>
      </c>
      <c r="E6" s="46" t="s">
        <v>123</v>
      </c>
      <c r="F6" s="45">
        <v>3</v>
      </c>
      <c r="G6" s="47">
        <v>4</v>
      </c>
      <c r="H6" s="48" t="s">
        <v>491</v>
      </c>
      <c r="I6" s="48">
        <v>793</v>
      </c>
      <c r="J6" s="45">
        <v>3</v>
      </c>
      <c r="K6" s="47">
        <v>14</v>
      </c>
      <c r="L6" s="48" t="s">
        <v>645</v>
      </c>
      <c r="M6" s="48">
        <v>734</v>
      </c>
      <c r="N6" s="46">
        <f aca="true" t="shared" si="0" ref="N6:N47">IF(H6="","",I6+M6)</f>
        <v>1527</v>
      </c>
      <c r="O6" s="46">
        <f aca="true" t="shared" si="1" ref="O6:O47">IF(N6="","",RANK(N6,$N$6:$N$56))</f>
        <v>1</v>
      </c>
      <c r="P6" s="50"/>
    </row>
    <row r="7" spans="1:16" ht="13.5" customHeight="1">
      <c r="A7" s="30">
        <v>2</v>
      </c>
      <c r="B7" s="44">
        <v>541</v>
      </c>
      <c r="C7" s="46" t="s">
        <v>368</v>
      </c>
      <c r="D7" s="45">
        <v>2</v>
      </c>
      <c r="E7" s="46" t="s">
        <v>264</v>
      </c>
      <c r="F7" s="45">
        <v>6</v>
      </c>
      <c r="G7" s="47">
        <v>8</v>
      </c>
      <c r="H7" s="48" t="s">
        <v>514</v>
      </c>
      <c r="I7" s="48">
        <v>764</v>
      </c>
      <c r="J7" s="45">
        <v>2</v>
      </c>
      <c r="K7" s="47">
        <v>5</v>
      </c>
      <c r="L7" s="48" t="s">
        <v>624</v>
      </c>
      <c r="M7" s="48">
        <v>671</v>
      </c>
      <c r="N7" s="46">
        <f t="shared" si="0"/>
        <v>1435</v>
      </c>
      <c r="O7" s="46">
        <f t="shared" si="1"/>
        <v>2</v>
      </c>
      <c r="P7" s="50"/>
    </row>
    <row r="8" spans="1:16" ht="13.5" customHeight="1">
      <c r="A8" s="30">
        <v>3</v>
      </c>
      <c r="B8" s="44">
        <v>834</v>
      </c>
      <c r="C8" s="46" t="s">
        <v>104</v>
      </c>
      <c r="D8" s="45">
        <v>2</v>
      </c>
      <c r="E8" s="46" t="s">
        <v>63</v>
      </c>
      <c r="F8" s="45">
        <v>2</v>
      </c>
      <c r="G8" s="47">
        <v>7</v>
      </c>
      <c r="H8" s="48" t="s">
        <v>487</v>
      </c>
      <c r="I8" s="48">
        <v>727</v>
      </c>
      <c r="J8" s="45">
        <v>3</v>
      </c>
      <c r="K8" s="47">
        <v>10</v>
      </c>
      <c r="L8" s="48" t="s">
        <v>641</v>
      </c>
      <c r="M8" s="48">
        <v>704</v>
      </c>
      <c r="N8" s="46">
        <f t="shared" si="0"/>
        <v>1431</v>
      </c>
      <c r="O8" s="46">
        <f t="shared" si="1"/>
        <v>3</v>
      </c>
      <c r="P8" s="50"/>
    </row>
    <row r="9" spans="1:16" ht="13.5" customHeight="1">
      <c r="A9" s="30">
        <v>4</v>
      </c>
      <c r="B9" s="44">
        <v>2008</v>
      </c>
      <c r="C9" s="46" t="s">
        <v>71</v>
      </c>
      <c r="D9" s="45">
        <v>4</v>
      </c>
      <c r="E9" s="46" t="s">
        <v>62</v>
      </c>
      <c r="F9" s="45">
        <v>1</v>
      </c>
      <c r="G9" s="47">
        <v>7</v>
      </c>
      <c r="H9" s="48" t="s">
        <v>479</v>
      </c>
      <c r="I9" s="48">
        <v>804</v>
      </c>
      <c r="J9" s="45">
        <v>3</v>
      </c>
      <c r="K9" s="47">
        <v>2</v>
      </c>
      <c r="L9" s="48" t="s">
        <v>635</v>
      </c>
      <c r="M9" s="48">
        <v>575</v>
      </c>
      <c r="N9" s="46">
        <f t="shared" si="0"/>
        <v>1379</v>
      </c>
      <c r="O9" s="46">
        <f t="shared" si="1"/>
        <v>4</v>
      </c>
      <c r="P9" s="50"/>
    </row>
    <row r="10" spans="1:16" ht="13.5" customHeight="1">
      <c r="A10" s="30">
        <v>5</v>
      </c>
      <c r="B10" s="44">
        <v>2019</v>
      </c>
      <c r="C10" s="46" t="s">
        <v>103</v>
      </c>
      <c r="D10" s="45">
        <v>3</v>
      </c>
      <c r="E10" s="46" t="s">
        <v>62</v>
      </c>
      <c r="F10" s="45">
        <v>6</v>
      </c>
      <c r="G10" s="47">
        <v>7</v>
      </c>
      <c r="H10" s="48" t="s">
        <v>513</v>
      </c>
      <c r="I10" s="48">
        <v>749</v>
      </c>
      <c r="J10" s="45">
        <v>2</v>
      </c>
      <c r="K10" s="47">
        <v>4</v>
      </c>
      <c r="L10" s="48" t="s">
        <v>623</v>
      </c>
      <c r="M10" s="48">
        <v>623</v>
      </c>
      <c r="N10" s="46">
        <f t="shared" si="0"/>
        <v>1372</v>
      </c>
      <c r="O10" s="46">
        <f t="shared" si="1"/>
        <v>5</v>
      </c>
      <c r="P10" s="50"/>
    </row>
    <row r="11" spans="1:16" ht="13.5" customHeight="1">
      <c r="A11" s="30">
        <v>6</v>
      </c>
      <c r="B11" s="44">
        <v>2071</v>
      </c>
      <c r="C11" s="46" t="s">
        <v>97</v>
      </c>
      <c r="D11" s="45">
        <v>2</v>
      </c>
      <c r="E11" s="46" t="s">
        <v>62</v>
      </c>
      <c r="F11" s="45">
        <v>3</v>
      </c>
      <c r="G11" s="47">
        <v>7</v>
      </c>
      <c r="H11" s="48" t="s">
        <v>493</v>
      </c>
      <c r="I11" s="48">
        <v>765</v>
      </c>
      <c r="J11" s="45">
        <v>3</v>
      </c>
      <c r="K11" s="47">
        <v>17</v>
      </c>
      <c r="L11" s="48" t="s">
        <v>647</v>
      </c>
      <c r="M11" s="48">
        <v>601</v>
      </c>
      <c r="N11" s="46">
        <f t="shared" si="0"/>
        <v>1366</v>
      </c>
      <c r="O11" s="46">
        <f t="shared" si="1"/>
        <v>6</v>
      </c>
      <c r="P11" s="50"/>
    </row>
    <row r="12" spans="1:16" ht="13.5" customHeight="1">
      <c r="A12" s="30">
        <v>7</v>
      </c>
      <c r="B12" s="44">
        <v>2076</v>
      </c>
      <c r="C12" s="46" t="s">
        <v>371</v>
      </c>
      <c r="D12" s="45">
        <v>3</v>
      </c>
      <c r="E12" s="46" t="s">
        <v>62</v>
      </c>
      <c r="F12" s="45">
        <v>7</v>
      </c>
      <c r="G12" s="47">
        <v>6</v>
      </c>
      <c r="H12" s="48" t="s">
        <v>518</v>
      </c>
      <c r="I12" s="48">
        <v>696</v>
      </c>
      <c r="J12" s="45">
        <v>2</v>
      </c>
      <c r="K12" s="47">
        <v>10</v>
      </c>
      <c r="L12" s="48" t="s">
        <v>628</v>
      </c>
      <c r="M12" s="48">
        <v>660</v>
      </c>
      <c r="N12" s="46">
        <f t="shared" si="0"/>
        <v>1356</v>
      </c>
      <c r="O12" s="46">
        <f t="shared" si="1"/>
        <v>7</v>
      </c>
      <c r="P12" s="50"/>
    </row>
    <row r="13" spans="1:16" ht="13.5" customHeight="1">
      <c r="A13" s="30">
        <v>8</v>
      </c>
      <c r="B13" s="44">
        <v>2023</v>
      </c>
      <c r="C13" s="46" t="s">
        <v>347</v>
      </c>
      <c r="D13" s="45">
        <v>3</v>
      </c>
      <c r="E13" s="46" t="s">
        <v>62</v>
      </c>
      <c r="F13" s="45">
        <v>3</v>
      </c>
      <c r="G13" s="47">
        <v>3</v>
      </c>
      <c r="H13" s="48" t="s">
        <v>490</v>
      </c>
      <c r="I13" s="48">
        <v>680</v>
      </c>
      <c r="J13" s="45">
        <v>3</v>
      </c>
      <c r="K13" s="47">
        <v>13</v>
      </c>
      <c r="L13" s="48" t="s">
        <v>644</v>
      </c>
      <c r="M13" s="48">
        <v>670</v>
      </c>
      <c r="N13" s="46">
        <f t="shared" si="0"/>
        <v>1350</v>
      </c>
      <c r="O13" s="46">
        <f t="shared" si="1"/>
        <v>8</v>
      </c>
      <c r="P13" s="50"/>
    </row>
    <row r="14" spans="1:16" ht="13.5" customHeight="1">
      <c r="A14" s="30"/>
      <c r="B14" s="44">
        <v>544</v>
      </c>
      <c r="C14" s="46" t="s">
        <v>364</v>
      </c>
      <c r="D14" s="45">
        <v>2</v>
      </c>
      <c r="E14" s="46" t="s">
        <v>264</v>
      </c>
      <c r="F14" s="45">
        <v>5</v>
      </c>
      <c r="G14" s="47">
        <v>8</v>
      </c>
      <c r="H14" s="48" t="s">
        <v>508</v>
      </c>
      <c r="I14" s="48">
        <v>715</v>
      </c>
      <c r="J14" s="45">
        <v>1</v>
      </c>
      <c r="K14" s="47">
        <v>15</v>
      </c>
      <c r="L14" s="48" t="s">
        <v>618</v>
      </c>
      <c r="M14" s="48">
        <v>634</v>
      </c>
      <c r="N14" s="46">
        <f t="shared" si="0"/>
        <v>1349</v>
      </c>
      <c r="O14" s="46">
        <f t="shared" si="1"/>
        <v>9</v>
      </c>
      <c r="P14" s="50"/>
    </row>
    <row r="15" spans="1:16" ht="13.5" customHeight="1">
      <c r="A15" s="30"/>
      <c r="B15" s="44">
        <v>2012</v>
      </c>
      <c r="C15" s="46" t="s">
        <v>96</v>
      </c>
      <c r="D15" s="45">
        <v>4</v>
      </c>
      <c r="E15" s="46" t="s">
        <v>62</v>
      </c>
      <c r="F15" s="45">
        <v>2</v>
      </c>
      <c r="G15" s="47">
        <v>5</v>
      </c>
      <c r="H15" s="48" t="s">
        <v>485</v>
      </c>
      <c r="I15" s="48">
        <v>757</v>
      </c>
      <c r="J15" s="45">
        <v>3</v>
      </c>
      <c r="K15" s="47">
        <v>8</v>
      </c>
      <c r="L15" s="48" t="s">
        <v>639</v>
      </c>
      <c r="M15" s="48">
        <v>591</v>
      </c>
      <c r="N15" s="46">
        <f t="shared" si="0"/>
        <v>1348</v>
      </c>
      <c r="O15" s="46">
        <f t="shared" si="1"/>
        <v>10</v>
      </c>
      <c r="P15" s="50"/>
    </row>
    <row r="16" spans="1:16" ht="13.5" customHeight="1">
      <c r="A16" s="30"/>
      <c r="B16" s="44">
        <v>2124</v>
      </c>
      <c r="C16" s="46" t="s">
        <v>357</v>
      </c>
      <c r="D16" s="45">
        <v>1</v>
      </c>
      <c r="E16" s="46" t="s">
        <v>62</v>
      </c>
      <c r="F16" s="45">
        <v>5</v>
      </c>
      <c r="G16" s="47">
        <v>2</v>
      </c>
      <c r="H16" s="48" t="s">
        <v>502</v>
      </c>
      <c r="I16" s="48">
        <v>718</v>
      </c>
      <c r="J16" s="45">
        <v>1</v>
      </c>
      <c r="K16" s="47">
        <v>9</v>
      </c>
      <c r="L16" s="48" t="s">
        <v>613</v>
      </c>
      <c r="M16" s="48">
        <v>598</v>
      </c>
      <c r="N16" s="46">
        <f t="shared" si="0"/>
        <v>1316</v>
      </c>
      <c r="O16" s="46">
        <f t="shared" si="1"/>
        <v>11</v>
      </c>
      <c r="P16" s="50"/>
    </row>
    <row r="17" spans="1:16" ht="13.5" customHeight="1">
      <c r="A17" s="30"/>
      <c r="B17" s="44">
        <v>2038</v>
      </c>
      <c r="C17" s="46" t="s">
        <v>355</v>
      </c>
      <c r="D17" s="45">
        <v>4</v>
      </c>
      <c r="E17" s="46" t="s">
        <v>62</v>
      </c>
      <c r="F17" s="45">
        <v>4</v>
      </c>
      <c r="G17" s="47">
        <v>7</v>
      </c>
      <c r="H17" s="48" t="s">
        <v>500</v>
      </c>
      <c r="I17" s="48">
        <v>751</v>
      </c>
      <c r="J17" s="45">
        <v>1</v>
      </c>
      <c r="K17" s="47">
        <v>7</v>
      </c>
      <c r="L17" s="48" t="s">
        <v>611</v>
      </c>
      <c r="M17" s="48">
        <v>564</v>
      </c>
      <c r="N17" s="46">
        <f t="shared" si="0"/>
        <v>1315</v>
      </c>
      <c r="O17" s="46">
        <f t="shared" si="1"/>
        <v>12</v>
      </c>
      <c r="P17" s="50"/>
    </row>
    <row r="18" spans="1:16" ht="13.5" customHeight="1">
      <c r="A18" s="30"/>
      <c r="B18" s="44">
        <v>253</v>
      </c>
      <c r="C18" s="46" t="s">
        <v>106</v>
      </c>
      <c r="D18" s="45">
        <v>2</v>
      </c>
      <c r="E18" s="46" t="s">
        <v>72</v>
      </c>
      <c r="F18" s="45">
        <v>7</v>
      </c>
      <c r="G18" s="47">
        <v>3</v>
      </c>
      <c r="H18" s="48" t="s">
        <v>516</v>
      </c>
      <c r="I18" s="48">
        <v>701</v>
      </c>
      <c r="J18" s="45">
        <v>2</v>
      </c>
      <c r="K18" s="47">
        <v>7</v>
      </c>
      <c r="L18" s="48" t="s">
        <v>626</v>
      </c>
      <c r="M18" s="48">
        <v>569</v>
      </c>
      <c r="N18" s="46">
        <f t="shared" si="0"/>
        <v>1270</v>
      </c>
      <c r="O18" s="46">
        <f t="shared" si="1"/>
        <v>13</v>
      </c>
      <c r="P18" s="50"/>
    </row>
    <row r="19" spans="1:16" ht="13.5" customHeight="1">
      <c r="A19" s="30"/>
      <c r="B19" s="44">
        <v>560</v>
      </c>
      <c r="C19" s="46" t="s">
        <v>338</v>
      </c>
      <c r="D19" s="45">
        <v>1</v>
      </c>
      <c r="E19" s="46" t="s">
        <v>264</v>
      </c>
      <c r="F19" s="45">
        <v>1</v>
      </c>
      <c r="G19" s="47">
        <v>3</v>
      </c>
      <c r="H19" s="48" t="s">
        <v>475</v>
      </c>
      <c r="I19" s="48">
        <v>647</v>
      </c>
      <c r="J19" s="45">
        <v>2</v>
      </c>
      <c r="K19" s="47">
        <v>15</v>
      </c>
      <c r="L19" s="48" t="s">
        <v>632</v>
      </c>
      <c r="M19" s="48">
        <v>584</v>
      </c>
      <c r="N19" s="46">
        <f t="shared" si="0"/>
        <v>1231</v>
      </c>
      <c r="O19" s="46">
        <f t="shared" si="1"/>
        <v>14</v>
      </c>
      <c r="P19" s="50"/>
    </row>
    <row r="20" spans="1:16" ht="13.5" customHeight="1">
      <c r="A20" s="30"/>
      <c r="B20" s="44">
        <v>187</v>
      </c>
      <c r="C20" s="46" t="s">
        <v>359</v>
      </c>
      <c r="D20" s="45"/>
      <c r="E20" s="46" t="s">
        <v>360</v>
      </c>
      <c r="F20" s="45">
        <v>5</v>
      </c>
      <c r="G20" s="47">
        <v>4</v>
      </c>
      <c r="H20" s="48" t="s">
        <v>504</v>
      </c>
      <c r="I20" s="48">
        <v>604</v>
      </c>
      <c r="J20" s="45">
        <v>1</v>
      </c>
      <c r="K20" s="47">
        <v>11</v>
      </c>
      <c r="L20" s="48" t="s">
        <v>614</v>
      </c>
      <c r="M20" s="48">
        <v>625</v>
      </c>
      <c r="N20" s="46">
        <f t="shared" si="0"/>
        <v>1229</v>
      </c>
      <c r="O20" s="46">
        <f t="shared" si="1"/>
        <v>15</v>
      </c>
      <c r="P20" s="50"/>
    </row>
    <row r="21" spans="1:16" ht="13.5" customHeight="1">
      <c r="A21" s="30"/>
      <c r="B21" s="44">
        <v>243</v>
      </c>
      <c r="C21" s="46" t="s">
        <v>111</v>
      </c>
      <c r="D21" s="45">
        <v>2</v>
      </c>
      <c r="E21" s="46" t="s">
        <v>72</v>
      </c>
      <c r="F21" s="45">
        <v>3</v>
      </c>
      <c r="G21" s="47">
        <v>6</v>
      </c>
      <c r="H21" s="48" t="s">
        <v>492</v>
      </c>
      <c r="I21" s="48">
        <v>654</v>
      </c>
      <c r="J21" s="45">
        <v>3</v>
      </c>
      <c r="K21" s="47">
        <v>16</v>
      </c>
      <c r="L21" s="48" t="s">
        <v>646</v>
      </c>
      <c r="M21" s="48">
        <v>573</v>
      </c>
      <c r="N21" s="46">
        <f t="shared" si="0"/>
        <v>1227</v>
      </c>
      <c r="O21" s="46">
        <f t="shared" si="1"/>
        <v>16</v>
      </c>
      <c r="P21" s="50"/>
    </row>
    <row r="22" spans="1:16" ht="13.5" customHeight="1">
      <c r="A22" s="30"/>
      <c r="B22" s="44">
        <v>500</v>
      </c>
      <c r="C22" s="46" t="s">
        <v>115</v>
      </c>
      <c r="D22" s="45">
        <v>3</v>
      </c>
      <c r="E22" s="46" t="s">
        <v>57</v>
      </c>
      <c r="F22" s="45">
        <v>4</v>
      </c>
      <c r="G22" s="47">
        <v>3</v>
      </c>
      <c r="H22" s="48" t="s">
        <v>496</v>
      </c>
      <c r="I22" s="48">
        <v>545</v>
      </c>
      <c r="J22" s="45">
        <v>1</v>
      </c>
      <c r="K22" s="47">
        <v>3</v>
      </c>
      <c r="L22" s="48" t="s">
        <v>607</v>
      </c>
      <c r="M22" s="48">
        <v>641</v>
      </c>
      <c r="N22" s="46">
        <f t="shared" si="0"/>
        <v>1186</v>
      </c>
      <c r="O22" s="46">
        <f t="shared" si="1"/>
        <v>17</v>
      </c>
      <c r="P22" s="50"/>
    </row>
    <row r="23" spans="1:16" ht="13.5" customHeight="1">
      <c r="A23" s="30"/>
      <c r="B23" s="44">
        <v>125</v>
      </c>
      <c r="C23" s="46" t="s">
        <v>108</v>
      </c>
      <c r="D23" s="45">
        <v>3</v>
      </c>
      <c r="E23" s="46" t="s">
        <v>49</v>
      </c>
      <c r="F23" s="45">
        <v>1</v>
      </c>
      <c r="G23" s="47">
        <v>4</v>
      </c>
      <c r="H23" s="48" t="s">
        <v>476</v>
      </c>
      <c r="I23" s="48">
        <v>626</v>
      </c>
      <c r="J23" s="45">
        <v>2</v>
      </c>
      <c r="K23" s="47">
        <v>16</v>
      </c>
      <c r="L23" s="48" t="s">
        <v>633</v>
      </c>
      <c r="M23" s="48">
        <v>522</v>
      </c>
      <c r="N23" s="46">
        <f t="shared" si="0"/>
        <v>1148</v>
      </c>
      <c r="O23" s="46">
        <f t="shared" si="1"/>
        <v>18</v>
      </c>
      <c r="P23" s="50"/>
    </row>
    <row r="24" spans="1:16" ht="13.5" customHeight="1">
      <c r="A24" s="30"/>
      <c r="B24" s="44">
        <v>2026</v>
      </c>
      <c r="C24" s="46" t="s">
        <v>69</v>
      </c>
      <c r="D24" s="45">
        <v>3</v>
      </c>
      <c r="E24" s="46" t="s">
        <v>62</v>
      </c>
      <c r="F24" s="45">
        <v>6</v>
      </c>
      <c r="G24" s="47">
        <v>4</v>
      </c>
      <c r="H24" s="48" t="s">
        <v>510</v>
      </c>
      <c r="I24" s="48">
        <v>607</v>
      </c>
      <c r="J24" s="45">
        <v>2</v>
      </c>
      <c r="K24" s="47">
        <v>1</v>
      </c>
      <c r="L24" s="48" t="s">
        <v>620</v>
      </c>
      <c r="M24" s="48">
        <v>536</v>
      </c>
      <c r="N24" s="46">
        <f t="shared" si="0"/>
        <v>1143</v>
      </c>
      <c r="O24" s="46">
        <f t="shared" si="1"/>
        <v>19</v>
      </c>
      <c r="P24" s="50"/>
    </row>
    <row r="25" spans="1:16" ht="13.5" customHeight="1">
      <c r="A25" s="30"/>
      <c r="B25" s="44">
        <v>244</v>
      </c>
      <c r="C25" s="46" t="s">
        <v>109</v>
      </c>
      <c r="D25" s="45">
        <v>2</v>
      </c>
      <c r="E25" s="46" t="s">
        <v>72</v>
      </c>
      <c r="F25" s="45">
        <v>1</v>
      </c>
      <c r="G25" s="47">
        <v>1</v>
      </c>
      <c r="H25" s="48" t="s">
        <v>473</v>
      </c>
      <c r="I25" s="48">
        <v>573</v>
      </c>
      <c r="J25" s="45">
        <v>2</v>
      </c>
      <c r="K25" s="47">
        <v>13</v>
      </c>
      <c r="L25" s="48" t="s">
        <v>631</v>
      </c>
      <c r="M25" s="48">
        <v>509</v>
      </c>
      <c r="N25" s="46">
        <f t="shared" si="0"/>
        <v>1082</v>
      </c>
      <c r="O25" s="46">
        <f t="shared" si="1"/>
        <v>20</v>
      </c>
      <c r="P25" s="50"/>
    </row>
    <row r="26" spans="1:16" ht="13.5" customHeight="1">
      <c r="A26" s="30"/>
      <c r="B26" s="44">
        <v>351</v>
      </c>
      <c r="C26" s="46" t="s">
        <v>343</v>
      </c>
      <c r="D26" s="45">
        <v>1</v>
      </c>
      <c r="E26" s="46" t="s">
        <v>79</v>
      </c>
      <c r="F26" s="45">
        <v>2</v>
      </c>
      <c r="G26" s="47">
        <v>3</v>
      </c>
      <c r="H26" s="48" t="s">
        <v>483</v>
      </c>
      <c r="I26" s="48">
        <v>529</v>
      </c>
      <c r="J26" s="45">
        <v>3</v>
      </c>
      <c r="K26" s="47">
        <v>6</v>
      </c>
      <c r="L26" s="48" t="s">
        <v>637</v>
      </c>
      <c r="M26" s="48">
        <v>487</v>
      </c>
      <c r="N26" s="46">
        <f t="shared" si="0"/>
        <v>1016</v>
      </c>
      <c r="O26" s="46">
        <f t="shared" si="1"/>
        <v>21</v>
      </c>
      <c r="P26" s="50"/>
    </row>
    <row r="27" spans="1:16" ht="13.5" customHeight="1">
      <c r="A27" s="30"/>
      <c r="B27" s="44">
        <v>230</v>
      </c>
      <c r="C27" s="46" t="s">
        <v>339</v>
      </c>
      <c r="D27" s="45">
        <v>2</v>
      </c>
      <c r="E27" s="46" t="s">
        <v>253</v>
      </c>
      <c r="F27" s="45">
        <v>1</v>
      </c>
      <c r="G27" s="47">
        <v>5</v>
      </c>
      <c r="H27" s="48" t="s">
        <v>477</v>
      </c>
      <c r="I27" s="48">
        <v>538</v>
      </c>
      <c r="J27" s="45">
        <v>2</v>
      </c>
      <c r="K27" s="47">
        <v>17</v>
      </c>
      <c r="L27" s="48" t="s">
        <v>634</v>
      </c>
      <c r="M27" s="48">
        <v>473</v>
      </c>
      <c r="N27" s="46">
        <f t="shared" si="0"/>
        <v>1011</v>
      </c>
      <c r="O27" s="46">
        <f t="shared" si="1"/>
        <v>22</v>
      </c>
      <c r="P27" s="50"/>
    </row>
    <row r="28" spans="1:16" ht="13.5" customHeight="1">
      <c r="A28" s="30"/>
      <c r="B28" s="44">
        <v>250</v>
      </c>
      <c r="C28" s="46" t="s">
        <v>370</v>
      </c>
      <c r="D28" s="45">
        <v>1</v>
      </c>
      <c r="E28" s="46" t="s">
        <v>72</v>
      </c>
      <c r="F28" s="45">
        <v>7</v>
      </c>
      <c r="G28" s="47">
        <v>5</v>
      </c>
      <c r="H28" s="48" t="s">
        <v>517</v>
      </c>
      <c r="I28" s="48">
        <v>471</v>
      </c>
      <c r="J28" s="45">
        <v>2</v>
      </c>
      <c r="K28" s="47">
        <v>9</v>
      </c>
      <c r="L28" s="48" t="s">
        <v>627</v>
      </c>
      <c r="M28" s="48">
        <v>505</v>
      </c>
      <c r="N28" s="46">
        <f t="shared" si="0"/>
        <v>976</v>
      </c>
      <c r="O28" s="46">
        <f t="shared" si="1"/>
        <v>23</v>
      </c>
      <c r="P28" s="50"/>
    </row>
    <row r="29" spans="1:16" ht="13.5" customHeight="1">
      <c r="A29" s="30"/>
      <c r="B29" s="44">
        <v>2028</v>
      </c>
      <c r="C29" s="46" t="s">
        <v>362</v>
      </c>
      <c r="D29" s="45">
        <v>3</v>
      </c>
      <c r="E29" s="46" t="s">
        <v>62</v>
      </c>
      <c r="F29" s="45">
        <v>5</v>
      </c>
      <c r="G29" s="47">
        <v>6</v>
      </c>
      <c r="H29" s="48" t="s">
        <v>506</v>
      </c>
      <c r="I29" s="48">
        <v>553</v>
      </c>
      <c r="J29" s="45">
        <v>1</v>
      </c>
      <c r="K29" s="47">
        <v>13</v>
      </c>
      <c r="L29" s="48" t="s">
        <v>616</v>
      </c>
      <c r="M29" s="48">
        <v>351</v>
      </c>
      <c r="N29" s="46">
        <f t="shared" si="0"/>
        <v>904</v>
      </c>
      <c r="O29" s="46">
        <f t="shared" si="1"/>
        <v>24</v>
      </c>
      <c r="P29" s="50"/>
    </row>
    <row r="30" spans="1:16" ht="13.5" customHeight="1">
      <c r="A30" s="30"/>
      <c r="B30" s="44">
        <v>236</v>
      </c>
      <c r="C30" s="46" t="s">
        <v>367</v>
      </c>
      <c r="D30" s="45">
        <v>1</v>
      </c>
      <c r="E30" s="46" t="s">
        <v>72</v>
      </c>
      <c r="F30" s="45">
        <v>6</v>
      </c>
      <c r="G30" s="47">
        <v>5</v>
      </c>
      <c r="H30" s="48" t="s">
        <v>511</v>
      </c>
      <c r="I30" s="48">
        <v>426</v>
      </c>
      <c r="J30" s="45">
        <v>2</v>
      </c>
      <c r="K30" s="47">
        <v>2</v>
      </c>
      <c r="L30" s="48" t="s">
        <v>621</v>
      </c>
      <c r="M30" s="48">
        <v>461</v>
      </c>
      <c r="N30" s="46">
        <f t="shared" si="0"/>
        <v>887</v>
      </c>
      <c r="O30" s="46">
        <f t="shared" si="1"/>
        <v>25</v>
      </c>
      <c r="P30" s="50"/>
    </row>
    <row r="31" spans="1:16" ht="13.5" customHeight="1">
      <c r="A31" s="30"/>
      <c r="B31" s="44">
        <v>242</v>
      </c>
      <c r="C31" s="46" t="s">
        <v>105</v>
      </c>
      <c r="D31" s="45">
        <v>3</v>
      </c>
      <c r="E31" s="46" t="s">
        <v>72</v>
      </c>
      <c r="F31" s="45">
        <v>3</v>
      </c>
      <c r="G31" s="47">
        <v>2</v>
      </c>
      <c r="H31" s="48" t="s">
        <v>489</v>
      </c>
      <c r="I31" s="48">
        <v>545</v>
      </c>
      <c r="J31" s="45">
        <v>3</v>
      </c>
      <c r="K31" s="47">
        <v>12</v>
      </c>
      <c r="L31" s="48" t="s">
        <v>643</v>
      </c>
      <c r="M31" s="48">
        <v>341</v>
      </c>
      <c r="N31" s="46">
        <f t="shared" si="0"/>
        <v>886</v>
      </c>
      <c r="O31" s="46">
        <f t="shared" si="1"/>
        <v>26</v>
      </c>
      <c r="P31" s="50"/>
    </row>
    <row r="32" spans="1:16" ht="13.5" customHeight="1">
      <c r="A32" s="30"/>
      <c r="B32" s="44">
        <v>130</v>
      </c>
      <c r="C32" s="46" t="s">
        <v>356</v>
      </c>
      <c r="D32" s="45">
        <v>2</v>
      </c>
      <c r="E32" s="46" t="s">
        <v>323</v>
      </c>
      <c r="F32" s="45">
        <v>4</v>
      </c>
      <c r="G32" s="47">
        <v>8</v>
      </c>
      <c r="H32" s="48" t="s">
        <v>501</v>
      </c>
      <c r="I32" s="48">
        <v>442</v>
      </c>
      <c r="J32" s="45">
        <v>1</v>
      </c>
      <c r="K32" s="47">
        <v>8</v>
      </c>
      <c r="L32" s="48" t="s">
        <v>612</v>
      </c>
      <c r="M32" s="48">
        <v>428</v>
      </c>
      <c r="N32" s="46">
        <f t="shared" si="0"/>
        <v>870</v>
      </c>
      <c r="O32" s="46">
        <f t="shared" si="1"/>
        <v>27</v>
      </c>
      <c r="P32" s="50"/>
    </row>
    <row r="33" spans="1:16" ht="13.5" customHeight="1">
      <c r="A33" s="30"/>
      <c r="B33" s="44">
        <v>158</v>
      </c>
      <c r="C33" s="46" t="s">
        <v>107</v>
      </c>
      <c r="D33" s="45">
        <v>4</v>
      </c>
      <c r="E33" s="46" t="s">
        <v>344</v>
      </c>
      <c r="F33" s="45">
        <v>2</v>
      </c>
      <c r="G33" s="47">
        <v>4</v>
      </c>
      <c r="H33" s="48" t="s">
        <v>484</v>
      </c>
      <c r="I33" s="48">
        <v>436</v>
      </c>
      <c r="J33" s="45">
        <v>3</v>
      </c>
      <c r="K33" s="47">
        <v>7</v>
      </c>
      <c r="L33" s="48" t="s">
        <v>638</v>
      </c>
      <c r="M33" s="48">
        <v>388</v>
      </c>
      <c r="N33" s="46">
        <f t="shared" si="0"/>
        <v>824</v>
      </c>
      <c r="O33" s="46">
        <f t="shared" si="1"/>
        <v>28</v>
      </c>
      <c r="P33" s="50"/>
    </row>
    <row r="34" spans="1:16" ht="13.5" customHeight="1">
      <c r="A34" s="30"/>
      <c r="B34" s="44">
        <v>251</v>
      </c>
      <c r="C34" s="46" t="s">
        <v>361</v>
      </c>
      <c r="D34" s="45">
        <v>1</v>
      </c>
      <c r="E34" s="46" t="s">
        <v>72</v>
      </c>
      <c r="F34" s="45">
        <v>5</v>
      </c>
      <c r="G34" s="47">
        <v>5</v>
      </c>
      <c r="H34" s="48" t="s">
        <v>505</v>
      </c>
      <c r="I34" s="48">
        <v>370</v>
      </c>
      <c r="J34" s="45">
        <v>1</v>
      </c>
      <c r="K34" s="47">
        <v>12</v>
      </c>
      <c r="L34" s="48" t="s">
        <v>615</v>
      </c>
      <c r="M34" s="48">
        <v>411</v>
      </c>
      <c r="N34" s="46">
        <f t="shared" si="0"/>
        <v>781</v>
      </c>
      <c r="O34" s="46">
        <f t="shared" si="1"/>
        <v>29</v>
      </c>
      <c r="P34" s="50"/>
    </row>
    <row r="35" spans="1:16" ht="13.5" customHeight="1">
      <c r="A35" s="30"/>
      <c r="B35" s="44">
        <v>546</v>
      </c>
      <c r="C35" s="46" t="s">
        <v>369</v>
      </c>
      <c r="D35" s="45">
        <v>2</v>
      </c>
      <c r="E35" s="46" t="s">
        <v>264</v>
      </c>
      <c r="F35" s="45">
        <v>7</v>
      </c>
      <c r="G35" s="47">
        <v>2</v>
      </c>
      <c r="H35" s="48" t="s">
        <v>515</v>
      </c>
      <c r="I35" s="48">
        <v>399</v>
      </c>
      <c r="J35" s="45">
        <v>2</v>
      </c>
      <c r="K35" s="47">
        <v>6</v>
      </c>
      <c r="L35" s="48" t="s">
        <v>625</v>
      </c>
      <c r="M35" s="48">
        <v>375</v>
      </c>
      <c r="N35" s="46">
        <f t="shared" si="0"/>
        <v>774</v>
      </c>
      <c r="O35" s="46">
        <f t="shared" si="1"/>
        <v>30</v>
      </c>
      <c r="P35" s="50"/>
    </row>
    <row r="36" spans="1:16" ht="13.5" customHeight="1">
      <c r="A36" s="30"/>
      <c r="B36" s="44">
        <v>369</v>
      </c>
      <c r="C36" s="46" t="s">
        <v>114</v>
      </c>
      <c r="D36" s="45">
        <v>2</v>
      </c>
      <c r="E36" s="46" t="s">
        <v>82</v>
      </c>
      <c r="F36" s="45">
        <v>6</v>
      </c>
      <c r="G36" s="47">
        <v>6</v>
      </c>
      <c r="H36" s="48" t="s">
        <v>512</v>
      </c>
      <c r="I36" s="48">
        <v>356</v>
      </c>
      <c r="J36" s="45">
        <v>2</v>
      </c>
      <c r="K36" s="47">
        <v>3</v>
      </c>
      <c r="L36" s="48" t="s">
        <v>622</v>
      </c>
      <c r="M36" s="48">
        <v>321</v>
      </c>
      <c r="N36" s="46">
        <f t="shared" si="0"/>
        <v>677</v>
      </c>
      <c r="O36" s="46">
        <f t="shared" si="1"/>
        <v>31</v>
      </c>
      <c r="P36" s="50"/>
    </row>
    <row r="37" spans="1:16" ht="13.5" customHeight="1">
      <c r="A37" s="30"/>
      <c r="B37" s="44">
        <v>677</v>
      </c>
      <c r="C37" s="46" t="s">
        <v>354</v>
      </c>
      <c r="D37" s="45">
        <v>2</v>
      </c>
      <c r="E37" s="46" t="s">
        <v>246</v>
      </c>
      <c r="F37" s="45">
        <v>4</v>
      </c>
      <c r="G37" s="47">
        <v>6</v>
      </c>
      <c r="H37" s="48" t="s">
        <v>499</v>
      </c>
      <c r="I37" s="48">
        <v>356</v>
      </c>
      <c r="J37" s="45">
        <v>1</v>
      </c>
      <c r="K37" s="47">
        <v>6</v>
      </c>
      <c r="L37" s="48" t="s">
        <v>610</v>
      </c>
      <c r="M37" s="48">
        <v>309</v>
      </c>
      <c r="N37" s="46">
        <f t="shared" si="0"/>
        <v>665</v>
      </c>
      <c r="O37" s="46">
        <f t="shared" si="1"/>
        <v>32</v>
      </c>
      <c r="P37" s="50"/>
    </row>
    <row r="38" spans="1:16" ht="13.5" customHeight="1">
      <c r="A38" s="30"/>
      <c r="B38" s="44">
        <v>832</v>
      </c>
      <c r="C38" s="46" t="s">
        <v>113</v>
      </c>
      <c r="D38" s="45">
        <v>2</v>
      </c>
      <c r="E38" s="46" t="s">
        <v>63</v>
      </c>
      <c r="F38" s="45">
        <v>7</v>
      </c>
      <c r="G38" s="47">
        <v>8</v>
      </c>
      <c r="H38" s="48" t="s">
        <v>520</v>
      </c>
      <c r="I38" s="48">
        <v>364</v>
      </c>
      <c r="J38" s="45">
        <v>2</v>
      </c>
      <c r="K38" s="47">
        <v>12</v>
      </c>
      <c r="L38" s="48" t="s">
        <v>630</v>
      </c>
      <c r="M38" s="48">
        <v>289</v>
      </c>
      <c r="N38" s="46">
        <f t="shared" si="0"/>
        <v>653</v>
      </c>
      <c r="O38" s="46">
        <f t="shared" si="1"/>
        <v>33</v>
      </c>
      <c r="P38" s="50"/>
    </row>
    <row r="39" spans="1:16" ht="13.5" customHeight="1">
      <c r="A39" s="30"/>
      <c r="B39" s="44">
        <v>679</v>
      </c>
      <c r="C39" s="46" t="s">
        <v>372</v>
      </c>
      <c r="D39" s="45">
        <v>2</v>
      </c>
      <c r="E39" s="46" t="s">
        <v>246</v>
      </c>
      <c r="F39" s="45">
        <v>7</v>
      </c>
      <c r="G39" s="47">
        <v>7</v>
      </c>
      <c r="H39" s="48" t="s">
        <v>519</v>
      </c>
      <c r="I39" s="48">
        <v>274</v>
      </c>
      <c r="J39" s="45">
        <v>2</v>
      </c>
      <c r="K39" s="47">
        <v>11</v>
      </c>
      <c r="L39" s="48" t="s">
        <v>629</v>
      </c>
      <c r="M39" s="48">
        <v>327</v>
      </c>
      <c r="N39" s="46">
        <f t="shared" si="0"/>
        <v>601</v>
      </c>
      <c r="O39" s="46">
        <f t="shared" si="1"/>
        <v>34</v>
      </c>
      <c r="P39" s="50"/>
    </row>
    <row r="40" spans="1:16" ht="13.5" customHeight="1">
      <c r="A40" s="30"/>
      <c r="B40" s="44">
        <v>349</v>
      </c>
      <c r="C40" s="46" t="s">
        <v>341</v>
      </c>
      <c r="D40" s="45">
        <v>1</v>
      </c>
      <c r="E40" s="46" t="s">
        <v>79</v>
      </c>
      <c r="F40" s="45">
        <v>2</v>
      </c>
      <c r="G40" s="47">
        <v>1</v>
      </c>
      <c r="H40" s="48" t="s">
        <v>481</v>
      </c>
      <c r="I40" s="48">
        <v>297</v>
      </c>
      <c r="J40" s="45">
        <v>3</v>
      </c>
      <c r="K40" s="47">
        <v>4</v>
      </c>
      <c r="L40" s="48" t="s">
        <v>636</v>
      </c>
      <c r="M40" s="48">
        <v>231</v>
      </c>
      <c r="N40" s="46">
        <f t="shared" si="0"/>
        <v>528</v>
      </c>
      <c r="O40" s="46">
        <f t="shared" si="1"/>
        <v>35</v>
      </c>
      <c r="P40" s="50"/>
    </row>
    <row r="41" spans="1:16" ht="13.5" customHeight="1">
      <c r="A41" s="30"/>
      <c r="B41" s="44">
        <v>365</v>
      </c>
      <c r="C41" s="46" t="s">
        <v>363</v>
      </c>
      <c r="D41" s="45">
        <v>2</v>
      </c>
      <c r="E41" s="46" t="s">
        <v>82</v>
      </c>
      <c r="F41" s="45">
        <v>5</v>
      </c>
      <c r="G41" s="47">
        <v>7</v>
      </c>
      <c r="H41" s="48" t="s">
        <v>507</v>
      </c>
      <c r="I41" s="48">
        <v>269</v>
      </c>
      <c r="J41" s="45">
        <v>1</v>
      </c>
      <c r="K41" s="47">
        <v>14</v>
      </c>
      <c r="L41" s="48" t="s">
        <v>617</v>
      </c>
      <c r="M41" s="48">
        <v>258</v>
      </c>
      <c r="N41" s="46">
        <f t="shared" si="0"/>
        <v>527</v>
      </c>
      <c r="O41" s="46">
        <f t="shared" si="1"/>
        <v>36</v>
      </c>
      <c r="P41" s="50"/>
    </row>
    <row r="42" spans="1:16" ht="13.5" customHeight="1">
      <c r="A42" s="30"/>
      <c r="B42" s="44">
        <v>207</v>
      </c>
      <c r="C42" s="46" t="s">
        <v>366</v>
      </c>
      <c r="D42" s="45">
        <v>1</v>
      </c>
      <c r="E42" s="46" t="s">
        <v>47</v>
      </c>
      <c r="F42" s="45">
        <v>6</v>
      </c>
      <c r="G42" s="47">
        <v>3</v>
      </c>
      <c r="H42" s="48" t="s">
        <v>509</v>
      </c>
      <c r="I42" s="48">
        <v>253</v>
      </c>
      <c r="J42" s="45">
        <v>1</v>
      </c>
      <c r="K42" s="47">
        <v>17</v>
      </c>
      <c r="L42" s="48" t="s">
        <v>619</v>
      </c>
      <c r="M42" s="48">
        <v>268</v>
      </c>
      <c r="N42" s="46">
        <f t="shared" si="0"/>
        <v>521</v>
      </c>
      <c r="O42" s="46">
        <f t="shared" si="1"/>
        <v>37</v>
      </c>
      <c r="P42" s="50"/>
    </row>
    <row r="43" spans="1:16" ht="13.5" customHeight="1">
      <c r="A43" s="30"/>
      <c r="B43" s="44">
        <v>676</v>
      </c>
      <c r="C43" s="46" t="s">
        <v>351</v>
      </c>
      <c r="D43" s="45">
        <v>2</v>
      </c>
      <c r="E43" s="46" t="s">
        <v>246</v>
      </c>
      <c r="F43" s="45">
        <v>4</v>
      </c>
      <c r="G43" s="47">
        <v>2</v>
      </c>
      <c r="H43" s="48" t="s">
        <v>495</v>
      </c>
      <c r="I43" s="48">
        <v>252</v>
      </c>
      <c r="J43" s="45">
        <v>1</v>
      </c>
      <c r="K43" s="47">
        <v>2</v>
      </c>
      <c r="L43" s="48" t="s">
        <v>606</v>
      </c>
      <c r="M43" s="48">
        <v>224</v>
      </c>
      <c r="N43" s="46">
        <f t="shared" si="0"/>
        <v>476</v>
      </c>
      <c r="O43" s="46">
        <f t="shared" si="1"/>
        <v>38</v>
      </c>
      <c r="P43" s="50"/>
    </row>
    <row r="44" spans="1:16" ht="13.5" customHeight="1">
      <c r="A44" s="30"/>
      <c r="B44" s="44">
        <v>680</v>
      </c>
      <c r="C44" s="46" t="s">
        <v>353</v>
      </c>
      <c r="D44" s="45">
        <v>2</v>
      </c>
      <c r="E44" s="46" t="s">
        <v>246</v>
      </c>
      <c r="F44" s="45">
        <v>4</v>
      </c>
      <c r="G44" s="47">
        <v>5</v>
      </c>
      <c r="H44" s="48" t="s">
        <v>498</v>
      </c>
      <c r="I44" s="48">
        <v>128</v>
      </c>
      <c r="J44" s="45">
        <v>1</v>
      </c>
      <c r="K44" s="47">
        <v>5</v>
      </c>
      <c r="L44" s="48" t="s">
        <v>609</v>
      </c>
      <c r="M44" s="48">
        <v>251</v>
      </c>
      <c r="N44" s="46">
        <f t="shared" si="0"/>
        <v>379</v>
      </c>
      <c r="O44" s="46">
        <f t="shared" si="1"/>
        <v>39</v>
      </c>
      <c r="P44" s="50"/>
    </row>
    <row r="45" spans="1:16" ht="13.5" customHeight="1">
      <c r="A45" s="30"/>
      <c r="B45" s="44">
        <v>841</v>
      </c>
      <c r="C45" s="46" t="s">
        <v>346</v>
      </c>
      <c r="D45" s="45">
        <v>1</v>
      </c>
      <c r="E45" s="46" t="s">
        <v>63</v>
      </c>
      <c r="F45" s="45">
        <v>2</v>
      </c>
      <c r="G45" s="47">
        <v>8</v>
      </c>
      <c r="H45" s="48" t="s">
        <v>488</v>
      </c>
      <c r="I45" s="48">
        <v>207</v>
      </c>
      <c r="J45" s="45">
        <v>3</v>
      </c>
      <c r="K45" s="47">
        <v>11</v>
      </c>
      <c r="L45" s="48" t="s">
        <v>642</v>
      </c>
      <c r="M45" s="48">
        <v>160</v>
      </c>
      <c r="N45" s="46">
        <f t="shared" si="0"/>
        <v>367</v>
      </c>
      <c r="O45" s="46">
        <f t="shared" si="1"/>
        <v>40</v>
      </c>
      <c r="P45" s="50"/>
    </row>
    <row r="46" spans="1:16" ht="13.5" customHeight="1">
      <c r="A46" s="30"/>
      <c r="B46" s="44">
        <v>685</v>
      </c>
      <c r="C46" s="46" t="s">
        <v>345</v>
      </c>
      <c r="D46" s="45">
        <v>1</v>
      </c>
      <c r="E46" s="46" t="s">
        <v>246</v>
      </c>
      <c r="F46" s="45">
        <v>2</v>
      </c>
      <c r="G46" s="47">
        <v>6</v>
      </c>
      <c r="H46" s="48" t="s">
        <v>486</v>
      </c>
      <c r="I46" s="48">
        <v>234</v>
      </c>
      <c r="J46" s="45">
        <v>3</v>
      </c>
      <c r="K46" s="47">
        <v>9</v>
      </c>
      <c r="L46" s="48" t="s">
        <v>640</v>
      </c>
      <c r="M46" s="48">
        <v>128</v>
      </c>
      <c r="N46" s="46">
        <f t="shared" si="0"/>
        <v>362</v>
      </c>
      <c r="O46" s="46">
        <f t="shared" si="1"/>
        <v>41</v>
      </c>
      <c r="P46" s="50"/>
    </row>
    <row r="47" spans="1:16" ht="13.5" customHeight="1">
      <c r="A47" s="30"/>
      <c r="B47" s="44">
        <v>828</v>
      </c>
      <c r="C47" s="46" t="s">
        <v>352</v>
      </c>
      <c r="D47" s="45">
        <v>2</v>
      </c>
      <c r="E47" s="46" t="s">
        <v>223</v>
      </c>
      <c r="F47" s="45">
        <v>4</v>
      </c>
      <c r="G47" s="47">
        <v>4</v>
      </c>
      <c r="H47" s="48" t="s">
        <v>497</v>
      </c>
      <c r="I47" s="48">
        <v>159</v>
      </c>
      <c r="J47" s="45">
        <v>1</v>
      </c>
      <c r="K47" s="47">
        <v>4</v>
      </c>
      <c r="L47" s="48" t="s">
        <v>608</v>
      </c>
      <c r="M47" s="48">
        <v>130</v>
      </c>
      <c r="N47" s="46">
        <f t="shared" si="0"/>
        <v>289</v>
      </c>
      <c r="O47" s="46">
        <f t="shared" si="1"/>
        <v>42</v>
      </c>
      <c r="P47" s="50"/>
    </row>
    <row r="48" spans="1:16" ht="13.5" customHeight="1">
      <c r="A48" s="30"/>
      <c r="B48" s="44">
        <v>203</v>
      </c>
      <c r="C48" s="46" t="s">
        <v>350</v>
      </c>
      <c r="D48" s="45">
        <v>2</v>
      </c>
      <c r="E48" s="46" t="s">
        <v>47</v>
      </c>
      <c r="F48" s="45">
        <v>3</v>
      </c>
      <c r="G48" s="47">
        <v>8</v>
      </c>
      <c r="H48" s="48" t="s">
        <v>494</v>
      </c>
      <c r="I48" s="48">
        <v>192</v>
      </c>
      <c r="J48" s="45">
        <v>1</v>
      </c>
      <c r="K48" s="47">
        <v>1</v>
      </c>
      <c r="L48" s="48"/>
      <c r="M48" s="48"/>
      <c r="N48" s="46" t="s">
        <v>548</v>
      </c>
      <c r="O48" s="46"/>
      <c r="P48" s="50"/>
    </row>
    <row r="49" spans="1:16" ht="13.5" customHeight="1">
      <c r="A49" s="30"/>
      <c r="B49" s="44">
        <v>758</v>
      </c>
      <c r="C49" s="46" t="s">
        <v>358</v>
      </c>
      <c r="D49" s="45">
        <v>1</v>
      </c>
      <c r="E49" s="46" t="s">
        <v>65</v>
      </c>
      <c r="F49" s="45">
        <v>5</v>
      </c>
      <c r="G49" s="47">
        <v>3</v>
      </c>
      <c r="H49" s="48" t="s">
        <v>503</v>
      </c>
      <c r="I49" s="48">
        <v>462</v>
      </c>
      <c r="J49" s="45">
        <v>1</v>
      </c>
      <c r="K49" s="47">
        <v>10</v>
      </c>
      <c r="L49" s="48"/>
      <c r="M49" s="48"/>
      <c r="N49" s="46" t="s">
        <v>548</v>
      </c>
      <c r="O49" s="46"/>
      <c r="P49" s="50"/>
    </row>
    <row r="50" spans="1:16" ht="13.5" customHeight="1">
      <c r="A50" s="30"/>
      <c r="B50" s="44">
        <v>527</v>
      </c>
      <c r="C50" s="46" t="s">
        <v>365</v>
      </c>
      <c r="D50" s="45">
        <v>2</v>
      </c>
      <c r="E50" s="46" t="s">
        <v>57</v>
      </c>
      <c r="F50" s="45">
        <v>6</v>
      </c>
      <c r="G50" s="47">
        <v>2</v>
      </c>
      <c r="H50" s="48"/>
      <c r="I50" s="48"/>
      <c r="J50" s="45">
        <v>1</v>
      </c>
      <c r="K50" s="47">
        <v>16</v>
      </c>
      <c r="L50" s="48"/>
      <c r="M50" s="48"/>
      <c r="N50" s="46" t="s">
        <v>456</v>
      </c>
      <c r="O50" s="46"/>
      <c r="P50" s="50"/>
    </row>
    <row r="51" spans="1:16" ht="13.5" customHeight="1">
      <c r="A51" s="30"/>
      <c r="B51" s="44">
        <v>9613</v>
      </c>
      <c r="C51" s="46" t="s">
        <v>116</v>
      </c>
      <c r="D51" s="45"/>
      <c r="E51" s="46" t="s">
        <v>305</v>
      </c>
      <c r="F51" s="45">
        <v>7</v>
      </c>
      <c r="G51" s="47">
        <v>4</v>
      </c>
      <c r="H51" s="48"/>
      <c r="I51" s="48"/>
      <c r="J51" s="45">
        <v>2</v>
      </c>
      <c r="K51" s="47">
        <v>8</v>
      </c>
      <c r="L51" s="48"/>
      <c r="M51" s="48"/>
      <c r="N51" s="46" t="s">
        <v>456</v>
      </c>
      <c r="O51" s="46"/>
      <c r="P51" s="50"/>
    </row>
    <row r="52" spans="1:16" ht="13.5" customHeight="1">
      <c r="A52" s="30"/>
      <c r="B52" s="44">
        <v>2030</v>
      </c>
      <c r="C52" s="46" t="s">
        <v>337</v>
      </c>
      <c r="D52" s="45">
        <v>6</v>
      </c>
      <c r="E52" s="46" t="s">
        <v>62</v>
      </c>
      <c r="F52" s="45">
        <v>1</v>
      </c>
      <c r="G52" s="47">
        <v>2</v>
      </c>
      <c r="H52" s="48" t="s">
        <v>474</v>
      </c>
      <c r="I52" s="48">
        <v>732</v>
      </c>
      <c r="J52" s="45">
        <v>2</v>
      </c>
      <c r="K52" s="47">
        <v>14</v>
      </c>
      <c r="L52" s="48"/>
      <c r="M52" s="48"/>
      <c r="N52" s="46" t="s">
        <v>548</v>
      </c>
      <c r="O52" s="46"/>
      <c r="P52" s="50"/>
    </row>
    <row r="53" spans="1:16" ht="13.5" customHeight="1">
      <c r="A53" s="30"/>
      <c r="B53" s="44">
        <v>204</v>
      </c>
      <c r="C53" s="46" t="s">
        <v>340</v>
      </c>
      <c r="D53" s="45">
        <v>2</v>
      </c>
      <c r="E53" s="46" t="s">
        <v>47</v>
      </c>
      <c r="F53" s="45">
        <v>1</v>
      </c>
      <c r="G53" s="47">
        <v>6</v>
      </c>
      <c r="H53" s="48" t="s">
        <v>478</v>
      </c>
      <c r="I53" s="48">
        <v>404</v>
      </c>
      <c r="J53" s="45">
        <v>3</v>
      </c>
      <c r="K53" s="47">
        <v>1</v>
      </c>
      <c r="L53" s="48"/>
      <c r="M53" s="48"/>
      <c r="N53" s="46" t="s">
        <v>548</v>
      </c>
      <c r="O53" s="46"/>
      <c r="P53" s="50"/>
    </row>
    <row r="54" spans="1:16" ht="13.5" customHeight="1">
      <c r="A54" s="30"/>
      <c r="B54" s="44">
        <v>4</v>
      </c>
      <c r="C54" s="46" t="s">
        <v>92</v>
      </c>
      <c r="D54" s="45"/>
      <c r="E54" s="46" t="s">
        <v>93</v>
      </c>
      <c r="F54" s="45">
        <v>1</v>
      </c>
      <c r="G54" s="47">
        <v>8</v>
      </c>
      <c r="H54" s="48" t="s">
        <v>480</v>
      </c>
      <c r="I54" s="48">
        <v>566</v>
      </c>
      <c r="J54" s="45">
        <v>3</v>
      </c>
      <c r="K54" s="47">
        <v>3</v>
      </c>
      <c r="L54" s="48"/>
      <c r="M54" s="48"/>
      <c r="N54" s="46" t="s">
        <v>548</v>
      </c>
      <c r="O54" s="46"/>
      <c r="P54" s="50"/>
    </row>
    <row r="55" spans="1:16" ht="13.5" customHeight="1">
      <c r="A55" s="30"/>
      <c r="B55" s="44">
        <v>461</v>
      </c>
      <c r="C55" s="46" t="s">
        <v>342</v>
      </c>
      <c r="D55" s="45">
        <v>1</v>
      </c>
      <c r="E55" s="46" t="s">
        <v>247</v>
      </c>
      <c r="F55" s="45">
        <v>2</v>
      </c>
      <c r="G55" s="47">
        <v>2</v>
      </c>
      <c r="H55" s="48" t="s">
        <v>482</v>
      </c>
      <c r="I55" s="48">
        <v>454</v>
      </c>
      <c r="J55" s="45">
        <v>3</v>
      </c>
      <c r="K55" s="47">
        <v>5</v>
      </c>
      <c r="L55" s="48"/>
      <c r="M55" s="48"/>
      <c r="N55" s="46" t="s">
        <v>548</v>
      </c>
      <c r="O55" s="46"/>
      <c r="P55" s="50"/>
    </row>
    <row r="56" spans="1:16" ht="13.5" customHeight="1">
      <c r="A56" s="30"/>
      <c r="B56" s="44">
        <v>2123</v>
      </c>
      <c r="C56" s="46" t="s">
        <v>349</v>
      </c>
      <c r="D56" s="45">
        <v>1</v>
      </c>
      <c r="E56" s="46" t="s">
        <v>62</v>
      </c>
      <c r="F56" s="45">
        <v>3</v>
      </c>
      <c r="G56" s="47">
        <v>5</v>
      </c>
      <c r="H56" s="48"/>
      <c r="I56" s="48"/>
      <c r="J56" s="45">
        <v>3</v>
      </c>
      <c r="K56" s="47">
        <v>15</v>
      </c>
      <c r="L56" s="48"/>
      <c r="M56" s="48"/>
      <c r="N56" s="46" t="s">
        <v>456</v>
      </c>
      <c r="O56" s="46"/>
      <c r="P56" s="50"/>
    </row>
    <row r="57" spans="1:16" ht="13.5" customHeight="1" thickBot="1">
      <c r="A57" s="30"/>
      <c r="B57" s="44"/>
      <c r="C57" s="46"/>
      <c r="D57" s="46"/>
      <c r="E57" s="46"/>
      <c r="F57" s="46"/>
      <c r="G57" s="48"/>
      <c r="H57" s="48"/>
      <c r="I57" s="48"/>
      <c r="J57" s="45"/>
      <c r="K57" s="47"/>
      <c r="L57" s="48"/>
      <c r="M57" s="48"/>
      <c r="N57" s="46"/>
      <c r="O57" s="46"/>
      <c r="P57" s="50"/>
    </row>
    <row r="58" spans="1:16" ht="12">
      <c r="A58" s="30"/>
      <c r="B58" s="33"/>
      <c r="C58" s="33"/>
      <c r="D58" s="33"/>
      <c r="E58" s="33"/>
      <c r="F58" s="33"/>
      <c r="G58" s="33"/>
      <c r="H58" s="33"/>
      <c r="I58" s="33"/>
      <c r="J58" s="32"/>
      <c r="K58" s="32"/>
      <c r="L58" s="33"/>
      <c r="M58" s="33"/>
      <c r="N58" s="33"/>
      <c r="O58" s="33"/>
      <c r="P58" s="30"/>
    </row>
    <row r="59" spans="1:16" ht="12">
      <c r="A59" s="30"/>
      <c r="B59" s="30"/>
      <c r="C59" s="30"/>
      <c r="D59" s="30"/>
      <c r="E59" s="30"/>
      <c r="F59" s="30"/>
      <c r="G59" s="30"/>
      <c r="H59" s="30"/>
      <c r="I59" s="30"/>
      <c r="J59" s="26"/>
      <c r="K59" s="26"/>
      <c r="L59" s="30"/>
      <c r="M59" s="30"/>
      <c r="N59" s="30"/>
      <c r="O59" s="30"/>
      <c r="P59" s="30"/>
    </row>
  </sheetData>
  <sheetProtection/>
  <printOptions/>
  <pageMargins left="0.590157" right="0.590157" top="0.590157" bottom="0.393307" header="0.5" footer="0.31464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"/>
  <sheetViews>
    <sheetView defaultGridColor="0" zoomScalePageLayoutView="0" colorId="22" workbookViewId="0" topLeftCell="A1">
      <selection activeCell="R6" sqref="R6"/>
    </sheetView>
  </sheetViews>
  <sheetFormatPr defaultColWidth="15.83203125" defaultRowHeight="15.75" customHeight="1"/>
  <cols>
    <col min="1" max="1" width="2.83203125" style="3" customWidth="1"/>
    <col min="2" max="2" width="7" style="3" customWidth="1"/>
    <col min="3" max="3" width="21" style="3" customWidth="1"/>
    <col min="4" max="4" width="5.83203125" style="26" customWidth="1"/>
    <col min="5" max="5" width="24.66015625" style="3" customWidth="1"/>
    <col min="6" max="6" width="3.83203125" style="26" customWidth="1"/>
    <col min="7" max="7" width="5" style="26" customWidth="1"/>
    <col min="8" max="8" width="9.83203125" style="141" customWidth="1"/>
    <col min="9" max="9" width="8" style="28" customWidth="1"/>
    <col min="10" max="10" width="5.83203125" style="3" customWidth="1"/>
    <col min="11" max="11" width="3.83203125" style="3" customWidth="1"/>
    <col min="12" max="12" width="4.83203125" style="3" customWidth="1"/>
    <col min="13" max="13" width="11.33203125" style="145" customWidth="1"/>
    <col min="14" max="14" width="5.83203125" style="3" customWidth="1"/>
    <col min="15" max="15" width="9.83203125" style="3" customWidth="1"/>
    <col min="16" max="16" width="5.83203125" style="3" customWidth="1"/>
    <col min="17" max="17" width="3.83203125" style="3" customWidth="1"/>
    <col min="18" max="16384" width="15.83203125" style="3" customWidth="1"/>
  </cols>
  <sheetData>
    <row r="1" spans="1:17" ht="21" customHeight="1">
      <c r="A1" s="30"/>
      <c r="B1" s="31" t="s">
        <v>117</v>
      </c>
      <c r="C1" s="33"/>
      <c r="D1" s="32"/>
      <c r="E1" s="33"/>
      <c r="F1" s="32"/>
      <c r="G1" s="32"/>
      <c r="H1" s="138"/>
      <c r="I1" s="50"/>
      <c r="J1" s="30"/>
      <c r="K1" s="30"/>
      <c r="L1" s="30"/>
      <c r="M1" s="144"/>
      <c r="N1" s="30"/>
      <c r="O1" s="30"/>
      <c r="P1" s="30"/>
      <c r="Q1" s="30"/>
    </row>
    <row r="2" spans="1:17" ht="12">
      <c r="A2" s="30"/>
      <c r="B2" s="33"/>
      <c r="C2" s="33"/>
      <c r="D2" s="32"/>
      <c r="E2" s="33"/>
      <c r="F2" s="32"/>
      <c r="G2" s="32"/>
      <c r="H2" s="138"/>
      <c r="I2" s="30"/>
      <c r="J2" s="30"/>
      <c r="K2" s="30"/>
      <c r="L2" s="30"/>
      <c r="M2" s="144"/>
      <c r="N2" s="30"/>
      <c r="O2" s="30"/>
      <c r="P2" s="36" t="s">
        <v>118</v>
      </c>
      <c r="Q2" s="30"/>
    </row>
    <row r="3" spans="1:17" ht="12">
      <c r="A3" s="30"/>
      <c r="B3" s="37"/>
      <c r="C3" s="38"/>
      <c r="D3" s="38"/>
      <c r="E3" s="38"/>
      <c r="F3" s="38"/>
      <c r="G3" s="32"/>
      <c r="H3" s="139" t="s">
        <v>119</v>
      </c>
      <c r="I3" s="32"/>
      <c r="J3" s="32"/>
      <c r="K3" s="38"/>
      <c r="L3" s="32"/>
      <c r="M3" s="135" t="s">
        <v>120</v>
      </c>
      <c r="N3" s="32"/>
      <c r="O3" s="38"/>
      <c r="P3" s="38"/>
      <c r="Q3" s="41"/>
    </row>
    <row r="4" spans="1:17" ht="10.5" customHeight="1">
      <c r="A4" s="30"/>
      <c r="B4" s="41" t="s">
        <v>35</v>
      </c>
      <c r="C4" s="42" t="s">
        <v>36</v>
      </c>
      <c r="D4" s="42" t="s">
        <v>37</v>
      </c>
      <c r="E4" s="42" t="s">
        <v>38</v>
      </c>
      <c r="F4" s="42"/>
      <c r="H4" s="140"/>
      <c r="I4" s="26"/>
      <c r="J4" s="26"/>
      <c r="K4" s="42"/>
      <c r="L4" s="26"/>
      <c r="M4" s="136"/>
      <c r="N4" s="26"/>
      <c r="O4" s="42"/>
      <c r="P4" s="42"/>
      <c r="Q4" s="41"/>
    </row>
    <row r="5" spans="1:17" ht="10.5" customHeight="1">
      <c r="A5" s="30"/>
      <c r="B5" s="41"/>
      <c r="C5" s="42"/>
      <c r="D5" s="42"/>
      <c r="E5" s="42"/>
      <c r="F5" s="42" t="s">
        <v>40</v>
      </c>
      <c r="G5" s="26" t="s">
        <v>41</v>
      </c>
      <c r="H5" s="140" t="s">
        <v>42</v>
      </c>
      <c r="I5" s="26" t="s">
        <v>43</v>
      </c>
      <c r="J5" s="26" t="s">
        <v>44</v>
      </c>
      <c r="K5" s="42" t="s">
        <v>40</v>
      </c>
      <c r="L5" s="26" t="s">
        <v>41</v>
      </c>
      <c r="M5" s="136" t="s">
        <v>42</v>
      </c>
      <c r="N5" s="26" t="s">
        <v>44</v>
      </c>
      <c r="O5" s="42" t="s">
        <v>102</v>
      </c>
      <c r="P5" s="42" t="s">
        <v>45</v>
      </c>
      <c r="Q5" s="41"/>
    </row>
    <row r="6" spans="1:17" ht="12">
      <c r="A6" s="30">
        <v>1</v>
      </c>
      <c r="B6" s="44">
        <v>226</v>
      </c>
      <c r="C6" s="46" t="s">
        <v>385</v>
      </c>
      <c r="D6" s="45"/>
      <c r="E6" s="46" t="s">
        <v>91</v>
      </c>
      <c r="F6" s="45">
        <v>3</v>
      </c>
      <c r="G6" s="47">
        <v>7</v>
      </c>
      <c r="H6" s="129">
        <v>14.82</v>
      </c>
      <c r="I6" s="48">
        <v>-0.4</v>
      </c>
      <c r="J6" s="48">
        <v>926</v>
      </c>
      <c r="K6" s="45">
        <v>2</v>
      </c>
      <c r="L6" s="47">
        <v>3</v>
      </c>
      <c r="M6" s="137">
        <v>53.86</v>
      </c>
      <c r="N6" s="48">
        <v>947</v>
      </c>
      <c r="O6" s="46">
        <f aca="true" t="shared" si="0" ref="O6:O23">IF(H6="","",J6+N6)</f>
        <v>1873</v>
      </c>
      <c r="P6" s="46">
        <f aca="true" t="shared" si="1" ref="P6:P23">IF(O6="","",RANK(O6,$O$6:$O$23))</f>
        <v>1</v>
      </c>
      <c r="Q6" s="50"/>
    </row>
    <row r="7" spans="1:17" ht="12">
      <c r="A7" s="30">
        <v>2</v>
      </c>
      <c r="B7" s="44">
        <v>1410</v>
      </c>
      <c r="C7" s="46" t="s">
        <v>382</v>
      </c>
      <c r="D7" s="45"/>
      <c r="E7" s="46" t="s">
        <v>383</v>
      </c>
      <c r="F7" s="45">
        <v>2</v>
      </c>
      <c r="G7" s="47">
        <v>7</v>
      </c>
      <c r="H7" s="129">
        <v>15.57</v>
      </c>
      <c r="I7" s="48">
        <v>0.8</v>
      </c>
      <c r="J7" s="48">
        <v>806</v>
      </c>
      <c r="K7" s="45">
        <v>1</v>
      </c>
      <c r="L7" s="47">
        <v>3</v>
      </c>
      <c r="M7" s="137">
        <v>53.24</v>
      </c>
      <c r="N7" s="48">
        <v>975</v>
      </c>
      <c r="O7" s="46">
        <f t="shared" si="0"/>
        <v>1781</v>
      </c>
      <c r="P7" s="46">
        <f t="shared" si="1"/>
        <v>2</v>
      </c>
      <c r="Q7" s="50"/>
    </row>
    <row r="8" spans="1:17" ht="12">
      <c r="A8" s="30">
        <v>3</v>
      </c>
      <c r="B8" s="44">
        <v>267</v>
      </c>
      <c r="C8" s="46" t="s">
        <v>376</v>
      </c>
      <c r="D8" s="45">
        <v>3</v>
      </c>
      <c r="E8" s="46" t="s">
        <v>299</v>
      </c>
      <c r="F8" s="45">
        <v>1</v>
      </c>
      <c r="G8" s="47">
        <v>7</v>
      </c>
      <c r="H8" s="129">
        <v>14.73</v>
      </c>
      <c r="I8" s="48">
        <v>0.9</v>
      </c>
      <c r="J8" s="48">
        <v>941</v>
      </c>
      <c r="K8" s="45">
        <v>3</v>
      </c>
      <c r="L8" s="47">
        <v>3</v>
      </c>
      <c r="M8" s="137">
        <v>57.12</v>
      </c>
      <c r="N8" s="48">
        <v>809</v>
      </c>
      <c r="O8" s="46">
        <f t="shared" si="0"/>
        <v>1750</v>
      </c>
      <c r="P8" s="46">
        <f t="shared" si="1"/>
        <v>3</v>
      </c>
      <c r="Q8" s="50"/>
    </row>
    <row r="9" spans="1:17" ht="12">
      <c r="A9" s="30">
        <v>4</v>
      </c>
      <c r="B9" s="44">
        <v>513</v>
      </c>
      <c r="C9" s="46" t="s">
        <v>379</v>
      </c>
      <c r="D9" s="45">
        <v>1</v>
      </c>
      <c r="E9" s="46" t="s">
        <v>380</v>
      </c>
      <c r="F9" s="45">
        <v>2</v>
      </c>
      <c r="G9" s="47">
        <v>5</v>
      </c>
      <c r="H9" s="129">
        <v>16.5</v>
      </c>
      <c r="I9" s="48">
        <v>0.8</v>
      </c>
      <c r="J9" s="48">
        <v>669</v>
      </c>
      <c r="K9" s="45">
        <v>3</v>
      </c>
      <c r="L9" s="47">
        <v>7</v>
      </c>
      <c r="M9" s="137">
        <v>56.5</v>
      </c>
      <c r="N9" s="48">
        <v>835</v>
      </c>
      <c r="O9" s="46">
        <f t="shared" si="0"/>
        <v>1504</v>
      </c>
      <c r="P9" s="46">
        <f t="shared" si="1"/>
        <v>4</v>
      </c>
      <c r="Q9" s="50"/>
    </row>
    <row r="10" spans="1:17" ht="12">
      <c r="A10" s="30">
        <v>5</v>
      </c>
      <c r="B10" s="44">
        <v>776</v>
      </c>
      <c r="C10" s="46" t="s">
        <v>384</v>
      </c>
      <c r="D10" s="45">
        <v>2</v>
      </c>
      <c r="E10" s="46" t="s">
        <v>249</v>
      </c>
      <c r="F10" s="45">
        <v>3</v>
      </c>
      <c r="G10" s="47">
        <v>5</v>
      </c>
      <c r="H10" s="129">
        <v>16.3</v>
      </c>
      <c r="I10" s="48">
        <v>-0.4</v>
      </c>
      <c r="J10" s="48">
        <v>697</v>
      </c>
      <c r="K10" s="45">
        <v>1</v>
      </c>
      <c r="L10" s="47">
        <v>7</v>
      </c>
      <c r="M10" s="137">
        <v>59.02</v>
      </c>
      <c r="N10" s="48">
        <v>734</v>
      </c>
      <c r="O10" s="46">
        <f t="shared" si="0"/>
        <v>1431</v>
      </c>
      <c r="P10" s="46">
        <f t="shared" si="1"/>
        <v>5</v>
      </c>
      <c r="Q10" s="50"/>
    </row>
    <row r="11" spans="1:17" ht="12">
      <c r="A11" s="30">
        <v>6</v>
      </c>
      <c r="B11" s="44">
        <v>200</v>
      </c>
      <c r="C11" s="46" t="s">
        <v>375</v>
      </c>
      <c r="D11" s="45"/>
      <c r="E11" s="46" t="s">
        <v>91</v>
      </c>
      <c r="F11" s="45">
        <v>1</v>
      </c>
      <c r="G11" s="47">
        <v>6</v>
      </c>
      <c r="H11" s="129">
        <v>16.1</v>
      </c>
      <c r="I11" s="48">
        <v>0.9</v>
      </c>
      <c r="J11" s="48">
        <v>726</v>
      </c>
      <c r="K11" s="45">
        <v>3</v>
      </c>
      <c r="L11" s="47">
        <v>2</v>
      </c>
      <c r="M11" s="137">
        <v>59.88</v>
      </c>
      <c r="N11" s="48">
        <v>701</v>
      </c>
      <c r="O11" s="46">
        <f t="shared" si="0"/>
        <v>1427</v>
      </c>
      <c r="P11" s="46">
        <f t="shared" si="1"/>
        <v>6</v>
      </c>
      <c r="Q11" s="50"/>
    </row>
    <row r="12" spans="1:17" ht="12">
      <c r="A12" s="30">
        <v>7</v>
      </c>
      <c r="B12" s="44">
        <v>249</v>
      </c>
      <c r="C12" s="46" t="s">
        <v>121</v>
      </c>
      <c r="D12" s="45">
        <v>2</v>
      </c>
      <c r="E12" s="46" t="s">
        <v>72</v>
      </c>
      <c r="F12" s="45">
        <v>2</v>
      </c>
      <c r="G12" s="47">
        <v>2</v>
      </c>
      <c r="H12" s="129">
        <v>17.33</v>
      </c>
      <c r="I12" s="48">
        <v>0.8</v>
      </c>
      <c r="J12" s="48">
        <v>557</v>
      </c>
      <c r="K12" s="45">
        <v>3</v>
      </c>
      <c r="L12" s="47">
        <v>4</v>
      </c>
      <c r="M12" s="137">
        <v>58.91</v>
      </c>
      <c r="N12" s="48">
        <v>738</v>
      </c>
      <c r="O12" s="46">
        <f t="shared" si="0"/>
        <v>1295</v>
      </c>
      <c r="P12" s="46">
        <f t="shared" si="1"/>
        <v>7</v>
      </c>
      <c r="Q12" s="50"/>
    </row>
    <row r="13" spans="1:17" ht="12">
      <c r="A13" s="30">
        <v>8</v>
      </c>
      <c r="B13" s="44">
        <v>198</v>
      </c>
      <c r="C13" s="46" t="s">
        <v>377</v>
      </c>
      <c r="D13" s="45"/>
      <c r="E13" s="46" t="s">
        <v>91</v>
      </c>
      <c r="F13" s="45">
        <v>2</v>
      </c>
      <c r="G13" s="47">
        <v>3</v>
      </c>
      <c r="H13" s="129">
        <v>16.78</v>
      </c>
      <c r="I13" s="48">
        <v>0.8</v>
      </c>
      <c r="J13" s="48">
        <v>630</v>
      </c>
      <c r="K13" s="45">
        <v>3</v>
      </c>
      <c r="L13" s="47">
        <v>5</v>
      </c>
      <c r="M13" s="137" t="s">
        <v>654</v>
      </c>
      <c r="N13" s="48">
        <v>605</v>
      </c>
      <c r="O13" s="46">
        <f t="shared" si="0"/>
        <v>1235</v>
      </c>
      <c r="P13" s="46">
        <f t="shared" si="1"/>
        <v>8</v>
      </c>
      <c r="Q13" s="50"/>
    </row>
    <row r="14" spans="1:17" ht="12">
      <c r="A14" s="30"/>
      <c r="B14" s="44">
        <v>655</v>
      </c>
      <c r="C14" s="46" t="s">
        <v>124</v>
      </c>
      <c r="D14" s="45">
        <v>2</v>
      </c>
      <c r="E14" s="46" t="s">
        <v>85</v>
      </c>
      <c r="F14" s="45">
        <v>1</v>
      </c>
      <c r="G14" s="47">
        <v>4</v>
      </c>
      <c r="H14" s="129">
        <v>17.37</v>
      </c>
      <c r="I14" s="48">
        <v>0.9</v>
      </c>
      <c r="J14" s="48">
        <v>552</v>
      </c>
      <c r="K14" s="45">
        <v>2</v>
      </c>
      <c r="L14" s="47">
        <v>6</v>
      </c>
      <c r="M14" s="137" t="s">
        <v>656</v>
      </c>
      <c r="N14" s="48">
        <v>598</v>
      </c>
      <c r="O14" s="46">
        <f t="shared" si="0"/>
        <v>1150</v>
      </c>
      <c r="P14" s="46">
        <f t="shared" si="1"/>
        <v>9</v>
      </c>
      <c r="Q14" s="50"/>
    </row>
    <row r="15" spans="1:17" ht="12">
      <c r="A15" s="30"/>
      <c r="B15" s="44">
        <v>705</v>
      </c>
      <c r="C15" s="46" t="s">
        <v>122</v>
      </c>
      <c r="D15" s="45">
        <v>2</v>
      </c>
      <c r="E15" s="46" t="s">
        <v>123</v>
      </c>
      <c r="F15" s="45">
        <v>3</v>
      </c>
      <c r="G15" s="47">
        <v>4</v>
      </c>
      <c r="H15" s="129">
        <v>18.15</v>
      </c>
      <c r="I15" s="48">
        <v>-0.4</v>
      </c>
      <c r="J15" s="48">
        <v>456</v>
      </c>
      <c r="K15" s="45">
        <v>1</v>
      </c>
      <c r="L15" s="47">
        <v>6</v>
      </c>
      <c r="M15" s="137" t="s">
        <v>651</v>
      </c>
      <c r="N15" s="48">
        <v>631</v>
      </c>
      <c r="O15" s="46">
        <f t="shared" si="0"/>
        <v>1087</v>
      </c>
      <c r="P15" s="46">
        <f t="shared" si="1"/>
        <v>10</v>
      </c>
      <c r="Q15" s="50"/>
    </row>
    <row r="16" spans="1:17" ht="12">
      <c r="A16" s="30"/>
      <c r="B16" s="44">
        <v>9607</v>
      </c>
      <c r="C16" s="46" t="s">
        <v>374</v>
      </c>
      <c r="D16" s="45"/>
      <c r="E16" s="46" t="s">
        <v>305</v>
      </c>
      <c r="F16" s="45">
        <v>1</v>
      </c>
      <c r="G16" s="47">
        <v>5</v>
      </c>
      <c r="H16" s="129" t="s">
        <v>548</v>
      </c>
      <c r="I16" s="48">
        <v>0.9</v>
      </c>
      <c r="J16" s="48">
        <v>0</v>
      </c>
      <c r="K16" s="45">
        <v>2</v>
      </c>
      <c r="L16" s="47">
        <v>7</v>
      </c>
      <c r="M16" s="137">
        <v>54.77</v>
      </c>
      <c r="N16" s="48">
        <v>908</v>
      </c>
      <c r="O16" s="46">
        <f t="shared" si="0"/>
        <v>908</v>
      </c>
      <c r="P16" s="46">
        <f t="shared" si="1"/>
        <v>11</v>
      </c>
      <c r="Q16" s="50"/>
    </row>
    <row r="17" spans="1:17" ht="12">
      <c r="A17" s="30"/>
      <c r="B17" s="44">
        <v>368</v>
      </c>
      <c r="C17" s="46" t="s">
        <v>83</v>
      </c>
      <c r="D17" s="45">
        <v>2</v>
      </c>
      <c r="E17" s="46" t="s">
        <v>82</v>
      </c>
      <c r="F17" s="45">
        <v>3</v>
      </c>
      <c r="G17" s="47">
        <v>6</v>
      </c>
      <c r="H17" s="129">
        <v>19.83</v>
      </c>
      <c r="I17" s="48">
        <v>-0.4</v>
      </c>
      <c r="J17" s="48">
        <v>282</v>
      </c>
      <c r="K17" s="45">
        <v>2</v>
      </c>
      <c r="L17" s="47">
        <v>2</v>
      </c>
      <c r="M17" s="137" t="s">
        <v>652</v>
      </c>
      <c r="N17" s="48">
        <v>540</v>
      </c>
      <c r="O17" s="46">
        <f t="shared" si="0"/>
        <v>822</v>
      </c>
      <c r="P17" s="46">
        <f t="shared" si="1"/>
        <v>12</v>
      </c>
      <c r="Q17" s="50"/>
    </row>
    <row r="18" spans="1:17" ht="12">
      <c r="A18" s="30"/>
      <c r="B18" s="44">
        <v>366</v>
      </c>
      <c r="C18" s="46" t="s">
        <v>81</v>
      </c>
      <c r="D18" s="45">
        <v>2</v>
      </c>
      <c r="E18" s="46" t="s">
        <v>82</v>
      </c>
      <c r="F18" s="45">
        <v>3</v>
      </c>
      <c r="G18" s="47">
        <v>2</v>
      </c>
      <c r="H18" s="129">
        <v>21.45</v>
      </c>
      <c r="I18" s="48">
        <v>-0.4</v>
      </c>
      <c r="J18" s="48">
        <v>153</v>
      </c>
      <c r="K18" s="45">
        <v>1</v>
      </c>
      <c r="L18" s="47">
        <v>4</v>
      </c>
      <c r="M18" s="137" t="s">
        <v>649</v>
      </c>
      <c r="N18" s="48">
        <v>625</v>
      </c>
      <c r="O18" s="46">
        <f t="shared" si="0"/>
        <v>778</v>
      </c>
      <c r="P18" s="46">
        <f t="shared" si="1"/>
        <v>13</v>
      </c>
      <c r="Q18" s="50"/>
    </row>
    <row r="19" spans="1:17" ht="12">
      <c r="A19" s="30"/>
      <c r="B19" s="44">
        <v>758</v>
      </c>
      <c r="C19" s="46" t="s">
        <v>358</v>
      </c>
      <c r="D19" s="45">
        <v>1</v>
      </c>
      <c r="E19" s="46" t="s">
        <v>65</v>
      </c>
      <c r="F19" s="45">
        <v>1</v>
      </c>
      <c r="G19" s="47">
        <v>3</v>
      </c>
      <c r="H19" s="129" t="s">
        <v>548</v>
      </c>
      <c r="I19" s="48">
        <v>0.9</v>
      </c>
      <c r="J19" s="48">
        <v>0</v>
      </c>
      <c r="K19" s="45">
        <v>2</v>
      </c>
      <c r="L19" s="47">
        <v>5</v>
      </c>
      <c r="M19" s="137">
        <v>58.33</v>
      </c>
      <c r="N19" s="48">
        <v>761</v>
      </c>
      <c r="O19" s="46">
        <f t="shared" si="0"/>
        <v>761</v>
      </c>
      <c r="P19" s="46">
        <f t="shared" si="1"/>
        <v>14</v>
      </c>
      <c r="Q19" s="50"/>
    </row>
    <row r="20" spans="1:17" ht="12">
      <c r="A20" s="30"/>
      <c r="B20" s="44">
        <v>663</v>
      </c>
      <c r="C20" s="46" t="s">
        <v>381</v>
      </c>
      <c r="D20" s="45">
        <v>1</v>
      </c>
      <c r="E20" s="46" t="s">
        <v>85</v>
      </c>
      <c r="F20" s="45">
        <v>2</v>
      </c>
      <c r="G20" s="47">
        <v>6</v>
      </c>
      <c r="H20" s="129">
        <v>19.78</v>
      </c>
      <c r="I20" s="48">
        <v>0.8</v>
      </c>
      <c r="J20" s="48">
        <v>286</v>
      </c>
      <c r="K20" s="45">
        <v>1</v>
      </c>
      <c r="L20" s="47">
        <v>2</v>
      </c>
      <c r="M20" s="137" t="s">
        <v>648</v>
      </c>
      <c r="N20" s="48">
        <v>456</v>
      </c>
      <c r="O20" s="46">
        <f t="shared" si="0"/>
        <v>742</v>
      </c>
      <c r="P20" s="46">
        <f t="shared" si="1"/>
        <v>15</v>
      </c>
      <c r="Q20" s="50"/>
    </row>
    <row r="21" spans="1:17" ht="12">
      <c r="A21" s="30"/>
      <c r="B21" s="44">
        <v>668</v>
      </c>
      <c r="C21" s="46" t="s">
        <v>373</v>
      </c>
      <c r="D21" s="45">
        <v>1</v>
      </c>
      <c r="E21" s="46" t="s">
        <v>85</v>
      </c>
      <c r="F21" s="45">
        <v>1</v>
      </c>
      <c r="G21" s="47">
        <v>2</v>
      </c>
      <c r="H21" s="129">
        <v>20.8</v>
      </c>
      <c r="I21" s="48">
        <v>0.9</v>
      </c>
      <c r="J21" s="48">
        <v>200</v>
      </c>
      <c r="K21" s="45">
        <v>2</v>
      </c>
      <c r="L21" s="47">
        <v>4</v>
      </c>
      <c r="M21" s="137" t="s">
        <v>653</v>
      </c>
      <c r="N21" s="48">
        <v>497</v>
      </c>
      <c r="O21" s="46">
        <f t="shared" si="0"/>
        <v>697</v>
      </c>
      <c r="P21" s="46">
        <f t="shared" si="1"/>
        <v>16</v>
      </c>
      <c r="Q21" s="50"/>
    </row>
    <row r="22" spans="1:17" ht="12">
      <c r="A22" s="30"/>
      <c r="B22" s="44">
        <v>367</v>
      </c>
      <c r="C22" s="46" t="s">
        <v>84</v>
      </c>
      <c r="D22" s="45">
        <v>2</v>
      </c>
      <c r="E22" s="46" t="s">
        <v>82</v>
      </c>
      <c r="F22" s="45">
        <v>3</v>
      </c>
      <c r="G22" s="47">
        <v>3</v>
      </c>
      <c r="H22" s="129" t="s">
        <v>548</v>
      </c>
      <c r="I22" s="48">
        <v>-0.4</v>
      </c>
      <c r="J22" s="48">
        <v>0</v>
      </c>
      <c r="K22" s="45">
        <v>1</v>
      </c>
      <c r="L22" s="47">
        <v>5</v>
      </c>
      <c r="M22" s="137" t="s">
        <v>650</v>
      </c>
      <c r="N22" s="48">
        <v>546</v>
      </c>
      <c r="O22" s="46">
        <f t="shared" si="0"/>
        <v>546</v>
      </c>
      <c r="P22" s="46">
        <f t="shared" si="1"/>
        <v>17</v>
      </c>
      <c r="Q22" s="50"/>
    </row>
    <row r="23" spans="1:17" ht="12">
      <c r="A23" s="30"/>
      <c r="B23" s="44">
        <v>252</v>
      </c>
      <c r="C23" s="46" t="s">
        <v>378</v>
      </c>
      <c r="D23" s="45">
        <v>1</v>
      </c>
      <c r="E23" s="46" t="s">
        <v>72</v>
      </c>
      <c r="F23" s="45">
        <v>2</v>
      </c>
      <c r="G23" s="47">
        <v>4</v>
      </c>
      <c r="H23" s="129">
        <v>22.07</v>
      </c>
      <c r="I23" s="48">
        <v>0.8</v>
      </c>
      <c r="J23" s="48">
        <v>114</v>
      </c>
      <c r="K23" s="45">
        <v>3</v>
      </c>
      <c r="L23" s="47">
        <v>6</v>
      </c>
      <c r="M23" s="137" t="s">
        <v>655</v>
      </c>
      <c r="N23" s="48">
        <v>308</v>
      </c>
      <c r="O23" s="46">
        <f t="shared" si="0"/>
        <v>422</v>
      </c>
      <c r="P23" s="46">
        <f t="shared" si="1"/>
        <v>18</v>
      </c>
      <c r="Q23" s="50"/>
    </row>
    <row r="24" spans="1:17" ht="12.75" thickBot="1">
      <c r="A24" s="30"/>
      <c r="B24" s="44"/>
      <c r="C24" s="46"/>
      <c r="D24" s="45"/>
      <c r="E24" s="46"/>
      <c r="F24" s="45"/>
      <c r="G24" s="47"/>
      <c r="H24" s="129"/>
      <c r="I24" s="48"/>
      <c r="J24" s="48"/>
      <c r="K24" s="45"/>
      <c r="L24" s="47"/>
      <c r="M24" s="137"/>
      <c r="N24" s="48"/>
      <c r="O24" s="46"/>
      <c r="P24" s="46"/>
      <c r="Q24" s="50"/>
    </row>
    <row r="25" spans="1:17" ht="12">
      <c r="A25" s="30"/>
      <c r="B25" s="33"/>
      <c r="C25" s="33"/>
      <c r="D25" s="32"/>
      <c r="E25" s="33"/>
      <c r="F25" s="32"/>
      <c r="G25" s="32"/>
      <c r="H25" s="138"/>
      <c r="I25" s="33"/>
      <c r="J25" s="33"/>
      <c r="K25" s="33"/>
      <c r="L25" s="33"/>
      <c r="M25" s="134"/>
      <c r="N25" s="33"/>
      <c r="O25" s="33"/>
      <c r="P25" s="33"/>
      <c r="Q25" s="30"/>
    </row>
  </sheetData>
  <sheetProtection/>
  <printOptions/>
  <pageMargins left="0.590157" right="0.590157" top="0.590157" bottom="0.590157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7"/>
  <sheetViews>
    <sheetView defaultGridColor="0" zoomScalePageLayoutView="0" colorId="22" workbookViewId="0" topLeftCell="A1">
      <selection activeCell="P6" sqref="P6"/>
    </sheetView>
  </sheetViews>
  <sheetFormatPr defaultColWidth="17.16015625" defaultRowHeight="16.5" customHeight="1"/>
  <cols>
    <col min="1" max="1" width="2.83203125" style="3" customWidth="1"/>
    <col min="2" max="2" width="6" style="3" customWidth="1"/>
    <col min="3" max="3" width="20.66015625" style="3" customWidth="1"/>
    <col min="4" max="4" width="5.83203125" style="77" customWidth="1"/>
    <col min="5" max="5" width="22.16015625" style="3" customWidth="1"/>
    <col min="6" max="6" width="3.83203125" style="77" customWidth="1"/>
    <col min="7" max="7" width="4.83203125" style="77" customWidth="1"/>
    <col min="8" max="8" width="10.16015625" style="77" customWidth="1"/>
    <col min="9" max="9" width="9" style="78" customWidth="1"/>
    <col min="10" max="10" width="7.16015625" style="3" customWidth="1"/>
    <col min="11" max="11" width="3.83203125" style="3" customWidth="1"/>
    <col min="12" max="12" width="4.83203125" style="3" customWidth="1"/>
    <col min="13" max="13" width="7" style="79" customWidth="1"/>
    <col min="14" max="14" width="5.83203125" style="3" customWidth="1"/>
    <col min="15" max="15" width="14" style="3" customWidth="1"/>
    <col min="16" max="16" width="5.83203125" style="3" customWidth="1"/>
    <col min="17" max="17" width="3.83203125" style="3" customWidth="1"/>
    <col min="18" max="18" width="3.83203125" style="77" customWidth="1"/>
    <col min="19" max="19" width="4.83203125" style="77" customWidth="1"/>
    <col min="20" max="20" width="10.16015625" style="77" customWidth="1"/>
    <col min="21" max="21" width="9" style="78" customWidth="1"/>
    <col min="22" max="22" width="7.16015625" style="3" customWidth="1"/>
    <col min="23" max="16384" width="17.16015625" style="3" customWidth="1"/>
  </cols>
  <sheetData>
    <row r="1" spans="1:22" ht="22.5" customHeight="1">
      <c r="A1" s="80"/>
      <c r="B1" s="81" t="s">
        <v>126</v>
      </c>
      <c r="C1" s="82"/>
      <c r="D1" s="83"/>
      <c r="E1" s="82"/>
      <c r="F1" s="83"/>
      <c r="G1" s="83"/>
      <c r="H1" s="82"/>
      <c r="I1" s="84"/>
      <c r="J1" s="80"/>
      <c r="K1" s="77"/>
      <c r="L1" s="77"/>
      <c r="M1" s="80"/>
      <c r="N1" s="80"/>
      <c r="O1" s="80"/>
      <c r="P1" s="80"/>
      <c r="Q1" s="80"/>
      <c r="T1" s="80"/>
      <c r="U1" s="80"/>
      <c r="V1" s="80"/>
    </row>
    <row r="2" spans="1:22" ht="12.75">
      <c r="A2" s="80"/>
      <c r="B2" s="82"/>
      <c r="C2" s="82"/>
      <c r="D2" s="83"/>
      <c r="E2" s="82"/>
      <c r="F2" s="83"/>
      <c r="G2" s="83"/>
      <c r="H2" s="82"/>
      <c r="I2" s="80"/>
      <c r="J2" s="80"/>
      <c r="K2" s="77"/>
      <c r="L2" s="77"/>
      <c r="M2" s="80"/>
      <c r="N2" s="80"/>
      <c r="O2" s="80"/>
      <c r="P2" s="85" t="s">
        <v>127</v>
      </c>
      <c r="Q2" s="80"/>
      <c r="R2" s="77" t="s">
        <v>128</v>
      </c>
      <c r="T2" s="80"/>
      <c r="U2" s="80"/>
      <c r="V2" s="80"/>
    </row>
    <row r="3" spans="1:23" ht="12.75">
      <c r="A3" s="80"/>
      <c r="B3" s="86"/>
      <c r="C3" s="87"/>
      <c r="D3" s="87"/>
      <c r="E3" s="87"/>
      <c r="F3" s="88"/>
      <c r="G3" s="82"/>
      <c r="H3" s="83" t="s">
        <v>129</v>
      </c>
      <c r="I3" s="83"/>
      <c r="J3" s="83"/>
      <c r="K3" s="87"/>
      <c r="L3" s="83"/>
      <c r="M3" s="83" t="s">
        <v>130</v>
      </c>
      <c r="N3" s="83"/>
      <c r="O3" s="87"/>
      <c r="P3" s="87"/>
      <c r="Q3" s="89"/>
      <c r="R3" s="90"/>
      <c r="S3" s="82"/>
      <c r="T3" s="83" t="s">
        <v>129</v>
      </c>
      <c r="U3" s="83"/>
      <c r="V3" s="83"/>
      <c r="W3" s="10"/>
    </row>
    <row r="4" spans="1:23" ht="10.5" customHeight="1">
      <c r="A4" s="80"/>
      <c r="B4" s="89" t="s">
        <v>35</v>
      </c>
      <c r="C4" s="91" t="s">
        <v>36</v>
      </c>
      <c r="D4" s="91" t="s">
        <v>37</v>
      </c>
      <c r="E4" s="91" t="s">
        <v>38</v>
      </c>
      <c r="F4" s="91"/>
      <c r="I4" s="77"/>
      <c r="J4" s="77"/>
      <c r="K4" s="91"/>
      <c r="L4" s="77"/>
      <c r="M4" s="77"/>
      <c r="N4" s="77"/>
      <c r="O4" s="91"/>
      <c r="P4" s="91"/>
      <c r="Q4" s="89"/>
      <c r="R4" s="89"/>
      <c r="U4" s="77"/>
      <c r="V4" s="77"/>
      <c r="W4" s="10"/>
    </row>
    <row r="5" spans="1:23" ht="10.5" customHeight="1">
      <c r="A5" s="80"/>
      <c r="B5" s="89"/>
      <c r="C5" s="91"/>
      <c r="D5" s="91"/>
      <c r="E5" s="91"/>
      <c r="F5" s="91" t="s">
        <v>40</v>
      </c>
      <c r="G5" s="77" t="s">
        <v>131</v>
      </c>
      <c r="H5" s="77" t="s">
        <v>42</v>
      </c>
      <c r="I5" s="77" t="s">
        <v>43</v>
      </c>
      <c r="J5" s="77" t="s">
        <v>44</v>
      </c>
      <c r="K5" s="91" t="s">
        <v>40</v>
      </c>
      <c r="L5" s="77" t="s">
        <v>131</v>
      </c>
      <c r="M5" s="77" t="s">
        <v>42</v>
      </c>
      <c r="N5" s="77" t="s">
        <v>44</v>
      </c>
      <c r="O5" s="91" t="s">
        <v>102</v>
      </c>
      <c r="P5" s="91" t="s">
        <v>45</v>
      </c>
      <c r="Q5" s="89"/>
      <c r="R5" s="89" t="s">
        <v>40</v>
      </c>
      <c r="S5" s="77" t="s">
        <v>131</v>
      </c>
      <c r="T5" s="77" t="s">
        <v>42</v>
      </c>
      <c r="U5" s="77" t="s">
        <v>43</v>
      </c>
      <c r="V5" s="77" t="s">
        <v>44</v>
      </c>
      <c r="W5" s="10"/>
    </row>
    <row r="6" spans="1:23" ht="18" customHeight="1">
      <c r="A6" s="80">
        <v>1</v>
      </c>
      <c r="B6" s="92">
        <v>503</v>
      </c>
      <c r="C6" s="93" t="s">
        <v>132</v>
      </c>
      <c r="D6" s="94">
        <v>3</v>
      </c>
      <c r="E6" s="93" t="s">
        <v>57</v>
      </c>
      <c r="F6" s="94">
        <v>1</v>
      </c>
      <c r="G6" s="95">
        <v>2</v>
      </c>
      <c r="H6" s="96" t="s">
        <v>448</v>
      </c>
      <c r="I6" s="97">
        <v>-0.1</v>
      </c>
      <c r="J6" s="96">
        <v>601</v>
      </c>
      <c r="K6" s="94"/>
      <c r="L6" s="95">
        <v>6</v>
      </c>
      <c r="M6" s="96" t="s">
        <v>553</v>
      </c>
      <c r="N6" s="96">
        <v>627</v>
      </c>
      <c r="O6" s="93">
        <f aca="true" t="shared" si="0" ref="O6:O14">IF(H6="","",J6+N6)</f>
        <v>1228</v>
      </c>
      <c r="P6" s="93">
        <f aca="true" t="shared" si="1" ref="P6:P14">IF(O6="","",RANK(O6,$O$6:$O$15))</f>
        <v>1</v>
      </c>
      <c r="Q6" s="84"/>
      <c r="R6" s="98">
        <v>1</v>
      </c>
      <c r="S6" s="95">
        <v>1</v>
      </c>
      <c r="T6" s="96"/>
      <c r="U6" s="97"/>
      <c r="V6" s="96"/>
      <c r="W6" s="10"/>
    </row>
    <row r="7" spans="1:23" ht="18" customHeight="1">
      <c r="A7" s="80">
        <v>2</v>
      </c>
      <c r="B7" s="92">
        <v>411</v>
      </c>
      <c r="C7" s="93" t="s">
        <v>134</v>
      </c>
      <c r="D7" s="94">
        <v>3</v>
      </c>
      <c r="E7" s="93" t="s">
        <v>135</v>
      </c>
      <c r="F7" s="94">
        <v>1</v>
      </c>
      <c r="G7" s="95">
        <v>3</v>
      </c>
      <c r="H7" s="96" t="s">
        <v>449</v>
      </c>
      <c r="I7" s="97">
        <v>-0.2</v>
      </c>
      <c r="J7" s="96">
        <v>543</v>
      </c>
      <c r="K7" s="94"/>
      <c r="L7" s="95">
        <v>7</v>
      </c>
      <c r="M7" s="96" t="s">
        <v>554</v>
      </c>
      <c r="N7" s="96">
        <v>627</v>
      </c>
      <c r="O7" s="93">
        <f t="shared" si="0"/>
        <v>1170</v>
      </c>
      <c r="P7" s="93">
        <f t="shared" si="1"/>
        <v>2</v>
      </c>
      <c r="Q7" s="84"/>
      <c r="R7" s="98">
        <v>1</v>
      </c>
      <c r="S7" s="95">
        <v>2</v>
      </c>
      <c r="T7" s="96"/>
      <c r="U7" s="97"/>
      <c r="V7" s="96"/>
      <c r="W7" s="10"/>
    </row>
    <row r="8" spans="1:23" ht="18" customHeight="1">
      <c r="A8" s="80">
        <v>3</v>
      </c>
      <c r="B8" s="92">
        <v>105</v>
      </c>
      <c r="C8" s="93" t="s">
        <v>133</v>
      </c>
      <c r="D8" s="94">
        <v>3</v>
      </c>
      <c r="E8" s="93" t="s">
        <v>49</v>
      </c>
      <c r="F8" s="94">
        <v>1</v>
      </c>
      <c r="G8" s="95">
        <v>9</v>
      </c>
      <c r="H8" s="96" t="s">
        <v>455</v>
      </c>
      <c r="I8" s="97">
        <v>-0.3</v>
      </c>
      <c r="J8" s="96">
        <v>617</v>
      </c>
      <c r="K8" s="94"/>
      <c r="L8" s="95">
        <v>3</v>
      </c>
      <c r="M8" s="96" t="s">
        <v>551</v>
      </c>
      <c r="N8" s="96">
        <v>534</v>
      </c>
      <c r="O8" s="93">
        <f t="shared" si="0"/>
        <v>1151</v>
      </c>
      <c r="P8" s="93">
        <f t="shared" si="1"/>
        <v>3</v>
      </c>
      <c r="Q8" s="84"/>
      <c r="R8" s="98">
        <v>1</v>
      </c>
      <c r="S8" s="95">
        <v>3</v>
      </c>
      <c r="T8" s="96"/>
      <c r="U8" s="97"/>
      <c r="V8" s="96"/>
      <c r="W8" s="10"/>
    </row>
    <row r="9" spans="1:23" ht="18" customHeight="1">
      <c r="A9" s="80">
        <v>4</v>
      </c>
      <c r="B9" s="92">
        <v>312</v>
      </c>
      <c r="C9" s="93" t="s">
        <v>386</v>
      </c>
      <c r="D9" s="94">
        <v>3</v>
      </c>
      <c r="E9" s="93" t="s">
        <v>387</v>
      </c>
      <c r="F9" s="94">
        <v>1</v>
      </c>
      <c r="G9" s="95">
        <v>1</v>
      </c>
      <c r="H9" s="96" t="s">
        <v>447</v>
      </c>
      <c r="I9" s="97">
        <v>0.1</v>
      </c>
      <c r="J9" s="96">
        <v>269</v>
      </c>
      <c r="K9" s="94"/>
      <c r="L9" s="95">
        <v>5</v>
      </c>
      <c r="M9" s="96" t="s">
        <v>552</v>
      </c>
      <c r="N9" s="96">
        <v>751</v>
      </c>
      <c r="O9" s="93">
        <f t="shared" si="0"/>
        <v>1020</v>
      </c>
      <c r="P9" s="93">
        <f t="shared" si="1"/>
        <v>4</v>
      </c>
      <c r="Q9" s="84"/>
      <c r="R9" s="98">
        <v>1</v>
      </c>
      <c r="S9" s="95">
        <v>4</v>
      </c>
      <c r="T9" s="96"/>
      <c r="U9" s="97"/>
      <c r="V9" s="96"/>
      <c r="W9" s="10"/>
    </row>
    <row r="10" spans="1:23" ht="18" customHeight="1">
      <c r="A10" s="80">
        <v>5</v>
      </c>
      <c r="B10" s="92">
        <v>141</v>
      </c>
      <c r="C10" s="93" t="s">
        <v>392</v>
      </c>
      <c r="D10" s="94">
        <v>2</v>
      </c>
      <c r="E10" s="93" t="s">
        <v>49</v>
      </c>
      <c r="F10" s="94">
        <v>1</v>
      </c>
      <c r="G10" s="95">
        <v>8</v>
      </c>
      <c r="H10" s="96" t="s">
        <v>454</v>
      </c>
      <c r="I10" s="97">
        <v>-0.8</v>
      </c>
      <c r="J10" s="96">
        <v>411</v>
      </c>
      <c r="K10" s="94"/>
      <c r="L10" s="95">
        <v>2</v>
      </c>
      <c r="M10" s="96" t="s">
        <v>550</v>
      </c>
      <c r="N10" s="96">
        <v>303</v>
      </c>
      <c r="O10" s="93">
        <f t="shared" si="0"/>
        <v>714</v>
      </c>
      <c r="P10" s="93">
        <f t="shared" si="1"/>
        <v>5</v>
      </c>
      <c r="Q10" s="84"/>
      <c r="R10" s="98">
        <v>1</v>
      </c>
      <c r="S10" s="95">
        <v>5</v>
      </c>
      <c r="T10" s="96"/>
      <c r="U10" s="97"/>
      <c r="V10" s="96"/>
      <c r="W10" s="10"/>
    </row>
    <row r="11" spans="1:23" ht="18" customHeight="1">
      <c r="A11" s="80">
        <v>6</v>
      </c>
      <c r="B11" s="92">
        <v>131</v>
      </c>
      <c r="C11" s="93" t="s">
        <v>390</v>
      </c>
      <c r="D11" s="94">
        <v>2</v>
      </c>
      <c r="E11" s="93" t="s">
        <v>49</v>
      </c>
      <c r="F11" s="94">
        <v>1</v>
      </c>
      <c r="G11" s="95">
        <v>6</v>
      </c>
      <c r="H11" s="96" t="s">
        <v>452</v>
      </c>
      <c r="I11" s="97">
        <v>0</v>
      </c>
      <c r="J11" s="96">
        <v>359</v>
      </c>
      <c r="K11" s="94"/>
      <c r="L11" s="95">
        <v>10</v>
      </c>
      <c r="M11" s="96" t="s">
        <v>557</v>
      </c>
      <c r="N11" s="96">
        <v>166</v>
      </c>
      <c r="O11" s="93">
        <f t="shared" si="0"/>
        <v>525</v>
      </c>
      <c r="P11" s="93">
        <f t="shared" si="1"/>
        <v>6</v>
      </c>
      <c r="Q11" s="84"/>
      <c r="R11" s="98">
        <v>1</v>
      </c>
      <c r="S11" s="95">
        <v>6</v>
      </c>
      <c r="T11" s="96"/>
      <c r="U11" s="97"/>
      <c r="V11" s="96"/>
      <c r="W11" s="10"/>
    </row>
    <row r="12" spans="1:23" ht="18" customHeight="1">
      <c r="A12" s="80">
        <v>7</v>
      </c>
      <c r="B12" s="92">
        <v>118</v>
      </c>
      <c r="C12" s="93" t="s">
        <v>389</v>
      </c>
      <c r="D12" s="94">
        <v>1</v>
      </c>
      <c r="E12" s="93" t="s">
        <v>49</v>
      </c>
      <c r="F12" s="94">
        <v>1</v>
      </c>
      <c r="G12" s="95">
        <v>5</v>
      </c>
      <c r="H12" s="96" t="s">
        <v>451</v>
      </c>
      <c r="I12" s="97">
        <v>0.6</v>
      </c>
      <c r="J12" s="96">
        <v>336</v>
      </c>
      <c r="K12" s="94"/>
      <c r="L12" s="95">
        <v>9</v>
      </c>
      <c r="M12" s="96" t="s">
        <v>556</v>
      </c>
      <c r="N12" s="96">
        <v>121</v>
      </c>
      <c r="O12" s="93">
        <f t="shared" si="0"/>
        <v>457</v>
      </c>
      <c r="P12" s="93">
        <f t="shared" si="1"/>
        <v>7</v>
      </c>
      <c r="Q12" s="84"/>
      <c r="R12" s="98">
        <v>1</v>
      </c>
      <c r="S12" s="95">
        <v>7</v>
      </c>
      <c r="T12" s="96"/>
      <c r="U12" s="97"/>
      <c r="V12" s="96"/>
      <c r="W12" s="10"/>
    </row>
    <row r="13" spans="1:23" ht="18" customHeight="1">
      <c r="A13" s="80">
        <v>8</v>
      </c>
      <c r="B13" s="92">
        <v>133</v>
      </c>
      <c r="C13" s="93" t="s">
        <v>391</v>
      </c>
      <c r="D13" s="94">
        <v>2</v>
      </c>
      <c r="E13" s="93" t="s">
        <v>49</v>
      </c>
      <c r="F13" s="94">
        <v>1</v>
      </c>
      <c r="G13" s="95">
        <v>7</v>
      </c>
      <c r="H13" s="96" t="s">
        <v>453</v>
      </c>
      <c r="I13" s="97"/>
      <c r="J13" s="96">
        <v>0</v>
      </c>
      <c r="K13" s="94"/>
      <c r="L13" s="95">
        <v>1</v>
      </c>
      <c r="M13" s="96" t="s">
        <v>549</v>
      </c>
      <c r="N13" s="96">
        <v>394</v>
      </c>
      <c r="O13" s="93">
        <f t="shared" si="0"/>
        <v>394</v>
      </c>
      <c r="P13" s="93">
        <f t="shared" si="1"/>
        <v>8</v>
      </c>
      <c r="Q13" s="84"/>
      <c r="R13" s="98">
        <v>1</v>
      </c>
      <c r="S13" s="95">
        <v>8</v>
      </c>
      <c r="T13" s="96"/>
      <c r="U13" s="97"/>
      <c r="V13" s="96"/>
      <c r="W13" s="10"/>
    </row>
    <row r="14" spans="1:23" ht="18" customHeight="1">
      <c r="A14" s="80"/>
      <c r="B14" s="92">
        <v>117</v>
      </c>
      <c r="C14" s="93" t="s">
        <v>388</v>
      </c>
      <c r="D14" s="94">
        <v>1</v>
      </c>
      <c r="E14" s="93" t="s">
        <v>49</v>
      </c>
      <c r="F14" s="94">
        <v>1</v>
      </c>
      <c r="G14" s="95">
        <v>4</v>
      </c>
      <c r="H14" s="96" t="s">
        <v>450</v>
      </c>
      <c r="I14" s="97">
        <v>-0.4</v>
      </c>
      <c r="J14" s="96">
        <v>255</v>
      </c>
      <c r="K14" s="94"/>
      <c r="L14" s="95">
        <v>8</v>
      </c>
      <c r="M14" s="96" t="s">
        <v>555</v>
      </c>
      <c r="N14" s="96">
        <v>76</v>
      </c>
      <c r="O14" s="93">
        <f t="shared" si="0"/>
        <v>331</v>
      </c>
      <c r="P14" s="93">
        <f t="shared" si="1"/>
        <v>9</v>
      </c>
      <c r="Q14" s="84"/>
      <c r="R14" s="98">
        <v>1</v>
      </c>
      <c r="S14" s="95">
        <v>9</v>
      </c>
      <c r="T14" s="96"/>
      <c r="U14" s="97"/>
      <c r="V14" s="96"/>
      <c r="W14" s="10"/>
    </row>
    <row r="15" spans="1:23" ht="18" customHeight="1">
      <c r="A15" s="80"/>
      <c r="B15" s="92">
        <v>42</v>
      </c>
      <c r="C15" s="93" t="s">
        <v>53</v>
      </c>
      <c r="D15" s="94">
        <v>2</v>
      </c>
      <c r="E15" s="93" t="s">
        <v>46</v>
      </c>
      <c r="F15" s="94">
        <v>1</v>
      </c>
      <c r="G15" s="95">
        <v>10</v>
      </c>
      <c r="H15" s="96"/>
      <c r="I15" s="97"/>
      <c r="J15" s="96"/>
      <c r="K15" s="94"/>
      <c r="L15" s="95">
        <v>4</v>
      </c>
      <c r="M15" s="96"/>
      <c r="N15" s="96"/>
      <c r="O15" s="93" t="s">
        <v>456</v>
      </c>
      <c r="P15" s="93"/>
      <c r="Q15" s="84"/>
      <c r="R15" s="98">
        <v>1</v>
      </c>
      <c r="S15" s="95">
        <v>10</v>
      </c>
      <c r="T15" s="96"/>
      <c r="U15" s="97"/>
      <c r="V15" s="96"/>
      <c r="W15" s="10"/>
    </row>
    <row r="16" spans="1:23" ht="18" customHeight="1" thickBot="1">
      <c r="A16" s="80"/>
      <c r="B16" s="92"/>
      <c r="C16" s="93"/>
      <c r="D16" s="94"/>
      <c r="E16" s="93"/>
      <c r="F16" s="94"/>
      <c r="G16" s="95"/>
      <c r="H16" s="96"/>
      <c r="I16" s="97"/>
      <c r="J16" s="96"/>
      <c r="K16" s="94"/>
      <c r="L16" s="95"/>
      <c r="M16" s="96"/>
      <c r="N16" s="96"/>
      <c r="O16" s="93"/>
      <c r="P16" s="93"/>
      <c r="Q16" s="84"/>
      <c r="R16" s="98"/>
      <c r="S16" s="95"/>
      <c r="T16" s="96"/>
      <c r="U16" s="97"/>
      <c r="V16" s="96"/>
      <c r="W16" s="10"/>
    </row>
    <row r="17" spans="1:22" ht="12.75">
      <c r="A17" s="80"/>
      <c r="B17" s="82"/>
      <c r="C17" s="82"/>
      <c r="D17" s="83"/>
      <c r="E17" s="82"/>
      <c r="F17" s="83"/>
      <c r="G17" s="83"/>
      <c r="H17" s="82"/>
      <c r="I17" s="82"/>
      <c r="J17" s="82"/>
      <c r="K17" s="83"/>
      <c r="L17" s="83"/>
      <c r="M17" s="82"/>
      <c r="N17" s="82"/>
      <c r="O17" s="82"/>
      <c r="P17" s="82"/>
      <c r="Q17" s="80"/>
      <c r="R17" s="83"/>
      <c r="S17" s="83"/>
      <c r="T17" s="82"/>
      <c r="U17" s="82"/>
      <c r="V17" s="82"/>
    </row>
    <row r="18" spans="1:22" ht="12.75">
      <c r="A18" s="80"/>
      <c r="B18" s="80"/>
      <c r="C18" s="80"/>
      <c r="E18" s="80"/>
      <c r="H18" s="80"/>
      <c r="I18" s="80"/>
      <c r="J18" s="80"/>
      <c r="K18" s="77"/>
      <c r="L18" s="77"/>
      <c r="M18" s="80"/>
      <c r="N18" s="80"/>
      <c r="O18" s="80"/>
      <c r="P18" s="80"/>
      <c r="Q18" s="80"/>
      <c r="T18" s="80"/>
      <c r="U18" s="80"/>
      <c r="V18" s="80"/>
    </row>
    <row r="19" spans="1:22" ht="12.75">
      <c r="A19" s="80"/>
      <c r="B19" s="80"/>
      <c r="C19" s="80"/>
      <c r="E19" s="80"/>
      <c r="H19" s="80"/>
      <c r="I19" s="80"/>
      <c r="J19" s="80"/>
      <c r="K19" s="77"/>
      <c r="L19" s="77"/>
      <c r="M19" s="80"/>
      <c r="N19" s="80"/>
      <c r="O19" s="80"/>
      <c r="P19" s="80"/>
      <c r="Q19" s="80"/>
      <c r="T19" s="80"/>
      <c r="U19" s="80"/>
      <c r="V19" s="80"/>
    </row>
    <row r="20" spans="1:22" ht="12.75">
      <c r="A20" s="80"/>
      <c r="B20" s="80"/>
      <c r="C20" s="80"/>
      <c r="E20" s="80"/>
      <c r="H20" s="80"/>
      <c r="I20" s="80"/>
      <c r="J20" s="80"/>
      <c r="K20" s="77"/>
      <c r="L20" s="77"/>
      <c r="M20" s="80"/>
      <c r="N20" s="80"/>
      <c r="O20" s="80"/>
      <c r="P20" s="80"/>
      <c r="Q20" s="80"/>
      <c r="T20" s="80"/>
      <c r="U20" s="80"/>
      <c r="V20" s="80"/>
    </row>
    <row r="21" spans="1:22" ht="12.75">
      <c r="A21" s="80"/>
      <c r="B21" s="80"/>
      <c r="C21" s="80"/>
      <c r="E21" s="80"/>
      <c r="H21" s="80"/>
      <c r="I21" s="80"/>
      <c r="J21" s="80"/>
      <c r="K21" s="77"/>
      <c r="L21" s="77"/>
      <c r="M21" s="80"/>
      <c r="N21" s="80"/>
      <c r="O21" s="80"/>
      <c r="P21" s="80"/>
      <c r="Q21" s="80"/>
      <c r="T21" s="80"/>
      <c r="U21" s="80"/>
      <c r="V21" s="80"/>
    </row>
    <row r="22" spans="1:22" ht="12.75">
      <c r="A22" s="80"/>
      <c r="B22" s="80"/>
      <c r="C22" s="80"/>
      <c r="E22" s="80"/>
      <c r="H22" s="80"/>
      <c r="I22" s="80"/>
      <c r="J22" s="80"/>
      <c r="K22" s="77"/>
      <c r="L22" s="77"/>
      <c r="M22" s="80"/>
      <c r="N22" s="80"/>
      <c r="O22" s="80"/>
      <c r="P22" s="80"/>
      <c r="Q22" s="80"/>
      <c r="T22" s="80"/>
      <c r="U22" s="80"/>
      <c r="V22" s="80"/>
    </row>
    <row r="23" spans="1:22" ht="12.75">
      <c r="A23" s="80"/>
      <c r="B23" s="80"/>
      <c r="C23" s="80"/>
      <c r="E23" s="80"/>
      <c r="H23" s="80"/>
      <c r="I23" s="80"/>
      <c r="J23" s="80"/>
      <c r="K23" s="77"/>
      <c r="L23" s="77"/>
      <c r="M23" s="80"/>
      <c r="N23" s="80"/>
      <c r="O23" s="80"/>
      <c r="P23" s="80"/>
      <c r="Q23" s="80"/>
      <c r="T23" s="80"/>
      <c r="U23" s="80"/>
      <c r="V23" s="80"/>
    </row>
    <row r="24" spans="1:22" ht="12.75">
      <c r="A24" s="80"/>
      <c r="B24" s="80"/>
      <c r="C24" s="80"/>
      <c r="E24" s="80"/>
      <c r="H24" s="80"/>
      <c r="I24" s="80"/>
      <c r="J24" s="80"/>
      <c r="K24" s="77"/>
      <c r="L24" s="77"/>
      <c r="M24" s="80"/>
      <c r="N24" s="80"/>
      <c r="O24" s="80"/>
      <c r="P24" s="80"/>
      <c r="Q24" s="80"/>
      <c r="T24" s="80"/>
      <c r="U24" s="80"/>
      <c r="V24" s="80"/>
    </row>
    <row r="25" spans="1:22" ht="12.75">
      <c r="A25" s="80"/>
      <c r="B25" s="80"/>
      <c r="C25" s="80"/>
      <c r="E25" s="80"/>
      <c r="H25" s="80"/>
      <c r="I25" s="80"/>
      <c r="J25" s="80"/>
      <c r="K25" s="77"/>
      <c r="L25" s="77"/>
      <c r="M25" s="80"/>
      <c r="N25" s="80"/>
      <c r="O25" s="80"/>
      <c r="P25" s="80"/>
      <c r="Q25" s="80"/>
      <c r="T25" s="80"/>
      <c r="U25" s="80"/>
      <c r="V25" s="80"/>
    </row>
    <row r="26" spans="1:22" ht="12.75">
      <c r="A26" s="80"/>
      <c r="B26" s="80"/>
      <c r="C26" s="80"/>
      <c r="E26" s="80"/>
      <c r="H26" s="80"/>
      <c r="I26" s="80"/>
      <c r="J26" s="80"/>
      <c r="K26" s="77"/>
      <c r="L26" s="77"/>
      <c r="M26" s="80"/>
      <c r="N26" s="80"/>
      <c r="O26" s="80"/>
      <c r="P26" s="80"/>
      <c r="Q26" s="80"/>
      <c r="T26" s="80"/>
      <c r="U26" s="80"/>
      <c r="V26" s="80"/>
    </row>
    <row r="27" spans="1:22" ht="12.75">
      <c r="A27" s="80"/>
      <c r="B27" s="80"/>
      <c r="C27" s="80"/>
      <c r="E27" s="80"/>
      <c r="H27" s="80"/>
      <c r="I27" s="80"/>
      <c r="J27" s="80"/>
      <c r="K27" s="77"/>
      <c r="L27" s="77"/>
      <c r="M27" s="80"/>
      <c r="N27" s="80"/>
      <c r="O27" s="80"/>
      <c r="P27" s="80"/>
      <c r="Q27" s="80"/>
      <c r="T27" s="80"/>
      <c r="U27" s="80"/>
      <c r="V27" s="80"/>
    </row>
  </sheetData>
  <sheetProtection/>
  <printOptions/>
  <pageMargins left="0.511811" right="0.511811" top="0.590157" bottom="0.590157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5"/>
  <sheetViews>
    <sheetView defaultGridColor="0" zoomScalePageLayoutView="0" colorId="22" workbookViewId="0" topLeftCell="A1">
      <selection activeCell="H6" sqref="H6"/>
    </sheetView>
  </sheetViews>
  <sheetFormatPr defaultColWidth="15.83203125" defaultRowHeight="15" customHeight="1"/>
  <cols>
    <col min="1" max="1" width="2.83203125" style="3" customWidth="1"/>
    <col min="2" max="2" width="7" style="3" customWidth="1"/>
    <col min="3" max="3" width="19.16015625" style="3" customWidth="1"/>
    <col min="4" max="4" width="3.83203125" style="26" customWidth="1"/>
    <col min="5" max="5" width="22.83203125" style="3" customWidth="1"/>
    <col min="6" max="6" width="3.83203125" style="26" customWidth="1"/>
    <col min="7" max="7" width="4.83203125" style="26" customWidth="1"/>
    <col min="8" max="8" width="7.33203125" style="29" customWidth="1"/>
    <col min="9" max="9" width="8" style="28" customWidth="1"/>
    <col min="10" max="10" width="5.83203125" style="3" customWidth="1"/>
    <col min="11" max="11" width="3.83203125" style="3" customWidth="1"/>
    <col min="12" max="12" width="4.83203125" style="3" customWidth="1"/>
    <col min="13" max="13" width="7.33203125" style="29" customWidth="1"/>
    <col min="14" max="14" width="5.83203125" style="3" customWidth="1"/>
    <col min="15" max="15" width="3.83203125" style="3" customWidth="1"/>
    <col min="16" max="16" width="4.83203125" style="3" customWidth="1"/>
    <col min="17" max="17" width="8.66015625" style="27" customWidth="1"/>
    <col min="18" max="18" width="7" style="28" customWidth="1"/>
    <col min="19" max="19" width="5.83203125" style="3" customWidth="1"/>
    <col min="20" max="20" width="8" style="3" customWidth="1"/>
    <col min="21" max="21" width="6.16015625" style="3" customWidth="1"/>
    <col min="22" max="22" width="3.83203125" style="3" customWidth="1"/>
    <col min="23" max="23" width="3.83203125" style="26" customWidth="1"/>
    <col min="24" max="24" width="4.83203125" style="26" customWidth="1"/>
    <col min="25" max="25" width="7.33203125" style="29" customWidth="1"/>
    <col min="26" max="26" width="8" style="28" customWidth="1"/>
    <col min="27" max="27" width="5.83203125" style="3" customWidth="1"/>
    <col min="28" max="28" width="3.83203125" style="3" customWidth="1"/>
    <col min="29" max="29" width="4.83203125" style="3" customWidth="1"/>
    <col min="30" max="30" width="8.66015625" style="27" customWidth="1"/>
    <col min="31" max="31" width="7" style="28" customWidth="1"/>
    <col min="32" max="32" width="5.83203125" style="3" customWidth="1"/>
    <col min="33" max="16384" width="15.83203125" style="3" customWidth="1"/>
  </cols>
  <sheetData>
    <row r="1" spans="1:32" ht="21" customHeight="1">
      <c r="A1" s="30"/>
      <c r="B1" s="31" t="s">
        <v>136</v>
      </c>
      <c r="C1" s="33"/>
      <c r="D1" s="32"/>
      <c r="E1" s="33"/>
      <c r="F1" s="32"/>
      <c r="G1" s="32"/>
      <c r="H1" s="33"/>
      <c r="I1" s="34"/>
      <c r="J1" s="30"/>
      <c r="K1" s="30"/>
      <c r="L1" s="30"/>
      <c r="M1" s="30"/>
      <c r="N1" s="30"/>
      <c r="O1" s="30"/>
      <c r="P1" s="30"/>
      <c r="Q1" s="30"/>
      <c r="R1" s="35"/>
      <c r="S1" s="30"/>
      <c r="T1" s="30"/>
      <c r="U1" s="30"/>
      <c r="V1" s="30"/>
      <c r="Y1" s="30"/>
      <c r="Z1" s="35"/>
      <c r="AA1" s="30"/>
      <c r="AB1" s="30"/>
      <c r="AC1" s="30"/>
      <c r="AD1" s="30"/>
      <c r="AE1" s="35"/>
      <c r="AF1" s="30"/>
    </row>
    <row r="2" spans="1:32" ht="12">
      <c r="A2" s="30"/>
      <c r="B2" s="33"/>
      <c r="C2" s="33"/>
      <c r="D2" s="32"/>
      <c r="E2" s="33"/>
      <c r="F2" s="32"/>
      <c r="G2" s="32"/>
      <c r="H2" s="33"/>
      <c r="I2" s="35"/>
      <c r="J2" s="30"/>
      <c r="K2" s="30"/>
      <c r="L2" s="30"/>
      <c r="M2" s="30"/>
      <c r="N2" s="30"/>
      <c r="O2" s="30"/>
      <c r="P2" s="30"/>
      <c r="Q2" s="30"/>
      <c r="R2" s="35"/>
      <c r="S2" s="30"/>
      <c r="T2" s="30"/>
      <c r="U2" s="36" t="s">
        <v>137</v>
      </c>
      <c r="V2" s="30"/>
      <c r="W2" s="99" t="s">
        <v>128</v>
      </c>
      <c r="Y2" s="30"/>
      <c r="Z2" s="35"/>
      <c r="AA2" s="30"/>
      <c r="AB2" s="30"/>
      <c r="AC2" s="30"/>
      <c r="AD2" s="30"/>
      <c r="AE2" s="35"/>
      <c r="AF2" s="30"/>
    </row>
    <row r="3" spans="1:33" ht="12">
      <c r="A3" s="30"/>
      <c r="B3" s="37"/>
      <c r="C3" s="38"/>
      <c r="D3" s="38"/>
      <c r="E3" s="38"/>
      <c r="F3" s="39"/>
      <c r="G3" s="33"/>
      <c r="H3" s="32" t="s">
        <v>129</v>
      </c>
      <c r="I3" s="40"/>
      <c r="J3" s="32"/>
      <c r="K3" s="38"/>
      <c r="L3" s="32"/>
      <c r="M3" s="32" t="s">
        <v>130</v>
      </c>
      <c r="N3" s="32"/>
      <c r="O3" s="38"/>
      <c r="P3" s="32"/>
      <c r="Q3" s="32" t="s">
        <v>138</v>
      </c>
      <c r="R3" s="40"/>
      <c r="S3" s="32"/>
      <c r="T3" s="38"/>
      <c r="U3" s="38"/>
      <c r="V3" s="41"/>
      <c r="W3" s="100"/>
      <c r="X3" s="33"/>
      <c r="Y3" s="32" t="s">
        <v>129</v>
      </c>
      <c r="Z3" s="40"/>
      <c r="AA3" s="32"/>
      <c r="AB3" s="38"/>
      <c r="AC3" s="32"/>
      <c r="AD3" s="32" t="s">
        <v>138</v>
      </c>
      <c r="AE3" s="40"/>
      <c r="AF3" s="32"/>
      <c r="AG3" s="10"/>
    </row>
    <row r="4" spans="1:33" ht="12" customHeight="1">
      <c r="A4" s="30"/>
      <c r="B4" s="41" t="s">
        <v>35</v>
      </c>
      <c r="C4" s="42" t="s">
        <v>36</v>
      </c>
      <c r="D4" s="42" t="s">
        <v>37</v>
      </c>
      <c r="E4" s="42" t="s">
        <v>38</v>
      </c>
      <c r="F4" s="42"/>
      <c r="H4" s="26"/>
      <c r="I4" s="43"/>
      <c r="J4" s="26"/>
      <c r="K4" s="42"/>
      <c r="L4" s="26"/>
      <c r="M4" s="26"/>
      <c r="N4" s="26"/>
      <c r="O4" s="42"/>
      <c r="P4" s="26"/>
      <c r="Q4" s="26"/>
      <c r="R4" s="43"/>
      <c r="S4" s="26"/>
      <c r="T4" s="42" t="s">
        <v>39</v>
      </c>
      <c r="U4" s="42"/>
      <c r="V4" s="41"/>
      <c r="W4" s="41"/>
      <c r="Y4" s="26"/>
      <c r="Z4" s="43"/>
      <c r="AA4" s="26"/>
      <c r="AB4" s="42"/>
      <c r="AC4" s="26"/>
      <c r="AD4" s="26"/>
      <c r="AE4" s="43"/>
      <c r="AF4" s="26"/>
      <c r="AG4" s="10"/>
    </row>
    <row r="5" spans="1:33" ht="12" customHeight="1">
      <c r="A5" s="30"/>
      <c r="B5" s="41"/>
      <c r="C5" s="42"/>
      <c r="D5" s="42"/>
      <c r="E5" s="42"/>
      <c r="F5" s="42" t="s">
        <v>40</v>
      </c>
      <c r="G5" s="26" t="s">
        <v>131</v>
      </c>
      <c r="H5" s="26" t="s">
        <v>42</v>
      </c>
      <c r="I5" s="43" t="s">
        <v>43</v>
      </c>
      <c r="J5" s="26" t="s">
        <v>44</v>
      </c>
      <c r="K5" s="42" t="s">
        <v>40</v>
      </c>
      <c r="L5" s="26" t="s">
        <v>131</v>
      </c>
      <c r="M5" s="26" t="s">
        <v>42</v>
      </c>
      <c r="N5" s="26" t="s">
        <v>44</v>
      </c>
      <c r="O5" s="42" t="s">
        <v>40</v>
      </c>
      <c r="P5" s="26" t="s">
        <v>131</v>
      </c>
      <c r="Q5" s="26" t="s">
        <v>42</v>
      </c>
      <c r="R5" s="43" t="s">
        <v>43</v>
      </c>
      <c r="S5" s="26" t="s">
        <v>44</v>
      </c>
      <c r="T5" s="42" t="s">
        <v>44</v>
      </c>
      <c r="U5" s="42" t="s">
        <v>45</v>
      </c>
      <c r="V5" s="41"/>
      <c r="W5" s="41" t="s">
        <v>40</v>
      </c>
      <c r="X5" s="26" t="s">
        <v>131</v>
      </c>
      <c r="Y5" s="26" t="s">
        <v>42</v>
      </c>
      <c r="Z5" s="43" t="s">
        <v>43</v>
      </c>
      <c r="AA5" s="26" t="s">
        <v>44</v>
      </c>
      <c r="AB5" s="42" t="s">
        <v>40</v>
      </c>
      <c r="AC5" s="26" t="s">
        <v>131</v>
      </c>
      <c r="AD5" s="26" t="s">
        <v>42</v>
      </c>
      <c r="AE5" s="43" t="s">
        <v>43</v>
      </c>
      <c r="AF5" s="26" t="s">
        <v>44</v>
      </c>
      <c r="AG5" s="10"/>
    </row>
    <row r="6" spans="1:33" ht="18" customHeight="1">
      <c r="A6" s="30">
        <v>1</v>
      </c>
      <c r="B6" s="44">
        <v>510</v>
      </c>
      <c r="C6" s="46" t="s">
        <v>443</v>
      </c>
      <c r="D6" s="45">
        <v>1</v>
      </c>
      <c r="E6" s="46" t="s">
        <v>380</v>
      </c>
      <c r="F6" s="45">
        <v>2</v>
      </c>
      <c r="G6" s="47">
        <v>10</v>
      </c>
      <c r="H6" s="48" t="s">
        <v>466</v>
      </c>
      <c r="I6" s="49">
        <v>0.4</v>
      </c>
      <c r="J6" s="48">
        <v>910</v>
      </c>
      <c r="K6" s="45"/>
      <c r="L6" s="47">
        <v>14</v>
      </c>
      <c r="M6" s="48" t="s">
        <v>560</v>
      </c>
      <c r="N6" s="48">
        <v>487</v>
      </c>
      <c r="O6" s="45"/>
      <c r="P6" s="47">
        <v>14</v>
      </c>
      <c r="Q6" s="48" t="s">
        <v>601</v>
      </c>
      <c r="R6" s="49">
        <v>1.7</v>
      </c>
      <c r="S6" s="48">
        <v>845</v>
      </c>
      <c r="T6" s="46">
        <f aca="true" t="shared" si="0" ref="T6:T19">J6+N6+S6</f>
        <v>2242</v>
      </c>
      <c r="U6" s="46">
        <f aca="true" t="shared" si="1" ref="U6:U19">IF(T6="","",RANK(T6,$T$6:$T$25))</f>
        <v>1</v>
      </c>
      <c r="V6" s="50"/>
      <c r="W6" s="101">
        <v>2</v>
      </c>
      <c r="X6" s="47">
        <v>1</v>
      </c>
      <c r="Y6" s="48"/>
      <c r="Z6" s="49"/>
      <c r="AA6" s="48"/>
      <c r="AB6" s="45"/>
      <c r="AC6" s="47">
        <v>5</v>
      </c>
      <c r="AD6" s="48"/>
      <c r="AE6" s="49"/>
      <c r="AF6" s="48"/>
      <c r="AG6" s="10"/>
    </row>
    <row r="7" spans="1:33" ht="18" customHeight="1">
      <c r="A7" s="30">
        <v>2</v>
      </c>
      <c r="B7" s="44">
        <v>316</v>
      </c>
      <c r="C7" s="46" t="s">
        <v>439</v>
      </c>
      <c r="D7" s="45">
        <v>2</v>
      </c>
      <c r="E7" s="46" t="s">
        <v>440</v>
      </c>
      <c r="F7" s="45">
        <v>2</v>
      </c>
      <c r="G7" s="47">
        <v>6</v>
      </c>
      <c r="H7" s="48" t="s">
        <v>463</v>
      </c>
      <c r="I7" s="49">
        <v>-1.1</v>
      </c>
      <c r="J7" s="48">
        <v>703</v>
      </c>
      <c r="K7" s="45"/>
      <c r="L7" s="47">
        <v>27</v>
      </c>
      <c r="M7" s="48" t="s">
        <v>562</v>
      </c>
      <c r="N7" s="48">
        <v>580</v>
      </c>
      <c r="O7" s="45"/>
      <c r="P7" s="47">
        <v>10</v>
      </c>
      <c r="Q7" s="48" t="s">
        <v>599</v>
      </c>
      <c r="R7" s="49">
        <v>1.3</v>
      </c>
      <c r="S7" s="48">
        <v>871</v>
      </c>
      <c r="T7" s="46">
        <f t="shared" si="0"/>
        <v>2154</v>
      </c>
      <c r="U7" s="46">
        <f t="shared" si="1"/>
        <v>2</v>
      </c>
      <c r="V7" s="50"/>
      <c r="W7" s="101">
        <v>2</v>
      </c>
      <c r="X7" s="47">
        <v>2</v>
      </c>
      <c r="Y7" s="48"/>
      <c r="Z7" s="49"/>
      <c r="AA7" s="48"/>
      <c r="AB7" s="45"/>
      <c r="AC7" s="47">
        <v>6</v>
      </c>
      <c r="AD7" s="48"/>
      <c r="AE7" s="49"/>
      <c r="AF7" s="48"/>
      <c r="AG7" s="10"/>
    </row>
    <row r="8" spans="1:33" ht="18" customHeight="1">
      <c r="A8" s="30">
        <v>3</v>
      </c>
      <c r="B8" s="44">
        <v>783</v>
      </c>
      <c r="C8" s="46" t="s">
        <v>433</v>
      </c>
      <c r="D8" s="45">
        <v>1</v>
      </c>
      <c r="E8" s="46" t="s">
        <v>249</v>
      </c>
      <c r="F8" s="45">
        <v>2</v>
      </c>
      <c r="G8" s="47">
        <v>2</v>
      </c>
      <c r="H8" s="48" t="s">
        <v>459</v>
      </c>
      <c r="I8" s="49">
        <v>-0.7</v>
      </c>
      <c r="J8" s="48">
        <v>747</v>
      </c>
      <c r="K8" s="45"/>
      <c r="L8" s="47">
        <v>23</v>
      </c>
      <c r="M8" s="48" t="s">
        <v>551</v>
      </c>
      <c r="N8" s="48">
        <v>534</v>
      </c>
      <c r="O8" s="45"/>
      <c r="P8" s="47">
        <v>6</v>
      </c>
      <c r="Q8" s="48" t="s">
        <v>595</v>
      </c>
      <c r="R8" s="49">
        <v>0.8</v>
      </c>
      <c r="S8" s="48">
        <v>638</v>
      </c>
      <c r="T8" s="46">
        <f t="shared" si="0"/>
        <v>1919</v>
      </c>
      <c r="U8" s="46">
        <f t="shared" si="1"/>
        <v>3</v>
      </c>
      <c r="V8" s="50"/>
      <c r="W8" s="101">
        <v>2</v>
      </c>
      <c r="X8" s="47">
        <v>3</v>
      </c>
      <c r="Y8" s="48"/>
      <c r="Z8" s="49"/>
      <c r="AA8" s="48"/>
      <c r="AB8" s="45"/>
      <c r="AC8" s="47">
        <v>7</v>
      </c>
      <c r="AD8" s="48"/>
      <c r="AE8" s="49"/>
      <c r="AF8" s="48"/>
      <c r="AG8" s="10"/>
    </row>
    <row r="9" spans="1:33" ht="18" customHeight="1">
      <c r="A9" s="30">
        <v>4</v>
      </c>
      <c r="B9" s="44">
        <v>2022</v>
      </c>
      <c r="C9" s="46" t="s">
        <v>446</v>
      </c>
      <c r="D9" s="45">
        <v>3</v>
      </c>
      <c r="E9" s="46" t="s">
        <v>62</v>
      </c>
      <c r="F9" s="45">
        <v>2</v>
      </c>
      <c r="G9" s="47">
        <v>17</v>
      </c>
      <c r="H9" s="48" t="s">
        <v>472</v>
      </c>
      <c r="I9" s="49">
        <v>-0.4</v>
      </c>
      <c r="J9" s="48">
        <v>713</v>
      </c>
      <c r="K9" s="45"/>
      <c r="L9" s="47">
        <v>21</v>
      </c>
      <c r="M9" s="48" t="s">
        <v>549</v>
      </c>
      <c r="N9" s="48">
        <v>394</v>
      </c>
      <c r="O9" s="45"/>
      <c r="P9" s="47">
        <v>4</v>
      </c>
      <c r="Q9" s="48" t="s">
        <v>593</v>
      </c>
      <c r="R9" s="49">
        <v>1.2</v>
      </c>
      <c r="S9" s="48">
        <v>661</v>
      </c>
      <c r="T9" s="46">
        <f t="shared" si="0"/>
        <v>1768</v>
      </c>
      <c r="U9" s="46">
        <f t="shared" si="1"/>
        <v>4</v>
      </c>
      <c r="V9" s="50"/>
      <c r="W9" s="101">
        <v>2</v>
      </c>
      <c r="X9" s="47">
        <v>4</v>
      </c>
      <c r="Y9" s="48"/>
      <c r="Z9" s="49"/>
      <c r="AA9" s="48"/>
      <c r="AB9" s="45"/>
      <c r="AC9" s="47">
        <v>8</v>
      </c>
      <c r="AD9" s="48"/>
      <c r="AE9" s="49"/>
      <c r="AF9" s="48"/>
      <c r="AG9" s="10"/>
    </row>
    <row r="10" spans="1:33" ht="18" customHeight="1">
      <c r="A10" s="30">
        <v>5</v>
      </c>
      <c r="B10" s="44">
        <v>246</v>
      </c>
      <c r="C10" s="46" t="s">
        <v>140</v>
      </c>
      <c r="D10" s="45">
        <v>3</v>
      </c>
      <c r="E10" s="46" t="s">
        <v>72</v>
      </c>
      <c r="F10" s="45">
        <v>2</v>
      </c>
      <c r="G10" s="47">
        <v>5</v>
      </c>
      <c r="H10" s="48" t="s">
        <v>462</v>
      </c>
      <c r="I10" s="49">
        <v>-1</v>
      </c>
      <c r="J10" s="48">
        <v>658</v>
      </c>
      <c r="K10" s="45"/>
      <c r="L10" s="47">
        <v>26</v>
      </c>
      <c r="M10" s="48" t="s">
        <v>558</v>
      </c>
      <c r="N10" s="48">
        <v>441</v>
      </c>
      <c r="O10" s="45"/>
      <c r="P10" s="47">
        <v>9</v>
      </c>
      <c r="Q10" s="48" t="s">
        <v>598</v>
      </c>
      <c r="R10" s="49">
        <v>1.5</v>
      </c>
      <c r="S10" s="48">
        <v>578</v>
      </c>
      <c r="T10" s="46">
        <f t="shared" si="0"/>
        <v>1677</v>
      </c>
      <c r="U10" s="46">
        <f t="shared" si="1"/>
        <v>5</v>
      </c>
      <c r="V10" s="50"/>
      <c r="W10" s="101">
        <v>2</v>
      </c>
      <c r="X10" s="47">
        <v>5</v>
      </c>
      <c r="Y10" s="48"/>
      <c r="Z10" s="49"/>
      <c r="AA10" s="48"/>
      <c r="AB10" s="45"/>
      <c r="AC10" s="47">
        <v>9</v>
      </c>
      <c r="AD10" s="48"/>
      <c r="AE10" s="49"/>
      <c r="AF10" s="48"/>
      <c r="AG10" s="10"/>
    </row>
    <row r="11" spans="1:33" ht="18" customHeight="1">
      <c r="A11" s="30">
        <v>6</v>
      </c>
      <c r="B11" s="44">
        <v>247</v>
      </c>
      <c r="C11" s="46" t="s">
        <v>141</v>
      </c>
      <c r="D11" s="45">
        <v>3</v>
      </c>
      <c r="E11" s="46" t="s">
        <v>72</v>
      </c>
      <c r="F11" s="45">
        <v>2</v>
      </c>
      <c r="G11" s="48">
        <v>11</v>
      </c>
      <c r="H11" s="48" t="s">
        <v>467</v>
      </c>
      <c r="I11" s="49">
        <v>1.1</v>
      </c>
      <c r="J11" s="48">
        <v>609</v>
      </c>
      <c r="K11" s="45"/>
      <c r="L11" s="47">
        <v>15</v>
      </c>
      <c r="M11" s="48" t="s">
        <v>550</v>
      </c>
      <c r="N11" s="48">
        <v>303</v>
      </c>
      <c r="O11" s="45"/>
      <c r="P11" s="47">
        <v>15</v>
      </c>
      <c r="Q11" s="48" t="s">
        <v>602</v>
      </c>
      <c r="R11" s="49">
        <v>0</v>
      </c>
      <c r="S11" s="48">
        <v>709</v>
      </c>
      <c r="T11" s="46">
        <f t="shared" si="0"/>
        <v>1621</v>
      </c>
      <c r="U11" s="46">
        <f t="shared" si="1"/>
        <v>6</v>
      </c>
      <c r="V11" s="50"/>
      <c r="W11" s="101">
        <v>2</v>
      </c>
      <c r="X11" s="47">
        <v>6</v>
      </c>
      <c r="Y11" s="48"/>
      <c r="Z11" s="49"/>
      <c r="AA11" s="48"/>
      <c r="AB11" s="45"/>
      <c r="AC11" s="47">
        <v>10</v>
      </c>
      <c r="AD11" s="48"/>
      <c r="AE11" s="49"/>
      <c r="AF11" s="48"/>
      <c r="AG11" s="10"/>
    </row>
    <row r="12" spans="1:33" ht="18" customHeight="1">
      <c r="A12" s="30">
        <v>7</v>
      </c>
      <c r="B12" s="44">
        <v>681</v>
      </c>
      <c r="C12" s="46" t="s">
        <v>428</v>
      </c>
      <c r="D12" s="45">
        <v>2</v>
      </c>
      <c r="E12" s="46" t="s">
        <v>246</v>
      </c>
      <c r="F12" s="45">
        <v>2</v>
      </c>
      <c r="G12" s="47">
        <v>12</v>
      </c>
      <c r="H12" s="48" t="s">
        <v>468</v>
      </c>
      <c r="I12" s="49">
        <v>-0.9</v>
      </c>
      <c r="J12" s="48">
        <v>595</v>
      </c>
      <c r="K12" s="45"/>
      <c r="L12" s="47">
        <v>16</v>
      </c>
      <c r="M12" s="48" t="s">
        <v>549</v>
      </c>
      <c r="N12" s="48">
        <v>394</v>
      </c>
      <c r="O12" s="45"/>
      <c r="P12" s="47">
        <v>16</v>
      </c>
      <c r="Q12" s="48" t="s">
        <v>603</v>
      </c>
      <c r="R12" s="49">
        <v>1.5</v>
      </c>
      <c r="S12" s="48">
        <v>607</v>
      </c>
      <c r="T12" s="46">
        <f t="shared" si="0"/>
        <v>1596</v>
      </c>
      <c r="U12" s="46">
        <f t="shared" si="1"/>
        <v>7</v>
      </c>
      <c r="V12" s="50"/>
      <c r="W12" s="101">
        <v>2</v>
      </c>
      <c r="X12" s="47">
        <v>7</v>
      </c>
      <c r="Y12" s="48"/>
      <c r="Z12" s="49"/>
      <c r="AA12" s="48"/>
      <c r="AB12" s="45"/>
      <c r="AC12" s="47">
        <v>11</v>
      </c>
      <c r="AD12" s="48"/>
      <c r="AE12" s="49"/>
      <c r="AF12" s="48"/>
      <c r="AG12" s="10"/>
    </row>
    <row r="13" spans="1:33" ht="18" customHeight="1">
      <c r="A13" s="30">
        <v>8</v>
      </c>
      <c r="B13" s="44">
        <v>241</v>
      </c>
      <c r="C13" s="46" t="s">
        <v>437</v>
      </c>
      <c r="D13" s="45">
        <v>1</v>
      </c>
      <c r="E13" s="46" t="s">
        <v>72</v>
      </c>
      <c r="F13" s="45">
        <v>2</v>
      </c>
      <c r="G13" s="47">
        <v>3</v>
      </c>
      <c r="H13" s="48" t="s">
        <v>460</v>
      </c>
      <c r="I13" s="49">
        <v>-0.1</v>
      </c>
      <c r="J13" s="48">
        <v>541</v>
      </c>
      <c r="K13" s="45"/>
      <c r="L13" s="47">
        <v>24</v>
      </c>
      <c r="M13" s="48" t="s">
        <v>560</v>
      </c>
      <c r="N13" s="48">
        <v>487</v>
      </c>
      <c r="O13" s="45"/>
      <c r="P13" s="47">
        <v>7</v>
      </c>
      <c r="Q13" s="48" t="s">
        <v>596</v>
      </c>
      <c r="R13" s="49">
        <v>1.6</v>
      </c>
      <c r="S13" s="48">
        <v>550</v>
      </c>
      <c r="T13" s="46">
        <f t="shared" si="0"/>
        <v>1578</v>
      </c>
      <c r="U13" s="46">
        <f t="shared" si="1"/>
        <v>8</v>
      </c>
      <c r="V13" s="50"/>
      <c r="W13" s="101">
        <v>2</v>
      </c>
      <c r="X13" s="47">
        <v>8</v>
      </c>
      <c r="Y13" s="48"/>
      <c r="Z13" s="49"/>
      <c r="AA13" s="48"/>
      <c r="AB13" s="45"/>
      <c r="AC13" s="47">
        <v>12</v>
      </c>
      <c r="AD13" s="48"/>
      <c r="AE13" s="49"/>
      <c r="AF13" s="48"/>
      <c r="AG13" s="10"/>
    </row>
    <row r="14" spans="1:33" ht="18" customHeight="1">
      <c r="A14" s="30"/>
      <c r="B14" s="44">
        <v>239</v>
      </c>
      <c r="C14" s="46" t="s">
        <v>142</v>
      </c>
      <c r="D14" s="45">
        <v>2</v>
      </c>
      <c r="E14" s="46" t="s">
        <v>72</v>
      </c>
      <c r="F14" s="45">
        <v>2</v>
      </c>
      <c r="G14" s="47">
        <v>8</v>
      </c>
      <c r="H14" s="48" t="s">
        <v>465</v>
      </c>
      <c r="I14" s="49">
        <v>-0.8</v>
      </c>
      <c r="J14" s="48">
        <v>555</v>
      </c>
      <c r="K14" s="45"/>
      <c r="L14" s="47">
        <v>12</v>
      </c>
      <c r="M14" s="48" t="s">
        <v>559</v>
      </c>
      <c r="N14" s="48">
        <v>348</v>
      </c>
      <c r="O14" s="45"/>
      <c r="P14" s="47">
        <v>12</v>
      </c>
      <c r="Q14" s="48" t="s">
        <v>600</v>
      </c>
      <c r="R14" s="49">
        <v>2.1</v>
      </c>
      <c r="S14" s="48">
        <v>515</v>
      </c>
      <c r="T14" s="46">
        <f t="shared" si="0"/>
        <v>1418</v>
      </c>
      <c r="U14" s="46">
        <f t="shared" si="1"/>
        <v>9</v>
      </c>
      <c r="V14" s="50"/>
      <c r="W14" s="101">
        <v>2</v>
      </c>
      <c r="X14" s="47">
        <v>9</v>
      </c>
      <c r="Y14" s="48"/>
      <c r="Z14" s="49"/>
      <c r="AA14" s="48"/>
      <c r="AB14" s="45"/>
      <c r="AC14" s="47">
        <v>13</v>
      </c>
      <c r="AD14" s="48" t="s">
        <v>605</v>
      </c>
      <c r="AE14" s="49">
        <v>0.9</v>
      </c>
      <c r="AF14" s="48"/>
      <c r="AG14" s="10"/>
    </row>
    <row r="15" spans="1:33" ht="18" customHeight="1">
      <c r="A15" s="30"/>
      <c r="B15" s="44">
        <v>666</v>
      </c>
      <c r="C15" s="46" t="s">
        <v>431</v>
      </c>
      <c r="D15" s="45">
        <v>1</v>
      </c>
      <c r="E15" s="46" t="s">
        <v>85</v>
      </c>
      <c r="F15" s="45">
        <v>2</v>
      </c>
      <c r="G15" s="47">
        <v>14</v>
      </c>
      <c r="H15" s="48" t="s">
        <v>469</v>
      </c>
      <c r="I15" s="49">
        <v>0.4</v>
      </c>
      <c r="J15" s="48">
        <v>537</v>
      </c>
      <c r="K15" s="45"/>
      <c r="L15" s="47">
        <v>18</v>
      </c>
      <c r="M15" s="48" t="s">
        <v>559</v>
      </c>
      <c r="N15" s="48">
        <v>348</v>
      </c>
      <c r="O15" s="45"/>
      <c r="P15" s="47">
        <v>1</v>
      </c>
      <c r="Q15" s="48" t="s">
        <v>604</v>
      </c>
      <c r="R15" s="49">
        <v>1.2</v>
      </c>
      <c r="S15" s="48">
        <v>511</v>
      </c>
      <c r="T15" s="46">
        <f t="shared" si="0"/>
        <v>1396</v>
      </c>
      <c r="U15" s="46">
        <f t="shared" si="1"/>
        <v>10</v>
      </c>
      <c r="V15" s="50"/>
      <c r="W15" s="101">
        <v>2</v>
      </c>
      <c r="X15" s="47">
        <v>10</v>
      </c>
      <c r="Y15" s="48"/>
      <c r="Z15" s="49"/>
      <c r="AA15" s="48"/>
      <c r="AB15" s="45"/>
      <c r="AC15" s="47">
        <v>14</v>
      </c>
      <c r="AD15" s="48"/>
      <c r="AE15" s="49"/>
      <c r="AF15" s="48"/>
      <c r="AG15" s="10"/>
    </row>
    <row r="16" spans="1:33" ht="18" customHeight="1">
      <c r="A16" s="30"/>
      <c r="B16" s="44">
        <v>651</v>
      </c>
      <c r="C16" s="46" t="s">
        <v>125</v>
      </c>
      <c r="D16" s="45">
        <v>2</v>
      </c>
      <c r="E16" s="46" t="s">
        <v>85</v>
      </c>
      <c r="F16" s="45">
        <v>2</v>
      </c>
      <c r="G16" s="47">
        <v>1</v>
      </c>
      <c r="H16" s="48" t="s">
        <v>458</v>
      </c>
      <c r="I16" s="49">
        <v>0.1</v>
      </c>
      <c r="J16" s="48">
        <v>407</v>
      </c>
      <c r="K16" s="45"/>
      <c r="L16" s="47">
        <v>22</v>
      </c>
      <c r="M16" s="48" t="s">
        <v>549</v>
      </c>
      <c r="N16" s="48">
        <v>394</v>
      </c>
      <c r="O16" s="45"/>
      <c r="P16" s="47">
        <v>5</v>
      </c>
      <c r="Q16" s="48" t="s">
        <v>594</v>
      </c>
      <c r="R16" s="49">
        <v>-1</v>
      </c>
      <c r="S16" s="48">
        <v>593</v>
      </c>
      <c r="T16" s="46">
        <f t="shared" si="0"/>
        <v>1394</v>
      </c>
      <c r="U16" s="46">
        <f t="shared" si="1"/>
        <v>11</v>
      </c>
      <c r="V16" s="50"/>
      <c r="W16" s="101">
        <v>2</v>
      </c>
      <c r="X16" s="48">
        <v>11</v>
      </c>
      <c r="Y16" s="48"/>
      <c r="Z16" s="49"/>
      <c r="AA16" s="48"/>
      <c r="AB16" s="45"/>
      <c r="AC16" s="47">
        <v>15</v>
      </c>
      <c r="AD16" s="48"/>
      <c r="AE16" s="49"/>
      <c r="AF16" s="48"/>
      <c r="AG16" s="10"/>
    </row>
    <row r="17" spans="1:33" ht="18" customHeight="1">
      <c r="A17" s="30"/>
      <c r="B17" s="44">
        <v>558</v>
      </c>
      <c r="C17" s="46" t="s">
        <v>438</v>
      </c>
      <c r="D17" s="45">
        <v>1</v>
      </c>
      <c r="E17" s="46" t="s">
        <v>264</v>
      </c>
      <c r="F17" s="45">
        <v>2</v>
      </c>
      <c r="G17" s="47">
        <v>4</v>
      </c>
      <c r="H17" s="48" t="s">
        <v>461</v>
      </c>
      <c r="I17" s="49">
        <v>0.3</v>
      </c>
      <c r="J17" s="48">
        <v>449</v>
      </c>
      <c r="K17" s="45"/>
      <c r="L17" s="47">
        <v>25</v>
      </c>
      <c r="M17" s="48" t="s">
        <v>549</v>
      </c>
      <c r="N17" s="48">
        <v>394</v>
      </c>
      <c r="O17" s="45"/>
      <c r="P17" s="47">
        <v>8</v>
      </c>
      <c r="Q17" s="48" t="s">
        <v>597</v>
      </c>
      <c r="R17" s="49">
        <v>0.3</v>
      </c>
      <c r="S17" s="48">
        <v>483</v>
      </c>
      <c r="T17" s="46">
        <f t="shared" si="0"/>
        <v>1326</v>
      </c>
      <c r="U17" s="46">
        <f t="shared" si="1"/>
        <v>12</v>
      </c>
      <c r="V17" s="50"/>
      <c r="W17" s="101">
        <v>2</v>
      </c>
      <c r="X17" s="47">
        <v>12</v>
      </c>
      <c r="Y17" s="48"/>
      <c r="Z17" s="49"/>
      <c r="AA17" s="48"/>
      <c r="AB17" s="45"/>
      <c r="AC17" s="47">
        <v>16</v>
      </c>
      <c r="AD17" s="48"/>
      <c r="AE17" s="49"/>
      <c r="AF17" s="48"/>
      <c r="AG17" s="10"/>
    </row>
    <row r="18" spans="1:33" ht="18" customHeight="1">
      <c r="A18" s="30"/>
      <c r="B18" s="44">
        <v>559</v>
      </c>
      <c r="C18" s="46" t="s">
        <v>445</v>
      </c>
      <c r="D18" s="45">
        <v>1</v>
      </c>
      <c r="E18" s="46" t="s">
        <v>264</v>
      </c>
      <c r="F18" s="45">
        <v>2</v>
      </c>
      <c r="G18" s="47">
        <v>15</v>
      </c>
      <c r="H18" s="48" t="s">
        <v>470</v>
      </c>
      <c r="I18" s="49">
        <v>-0.6</v>
      </c>
      <c r="J18" s="48">
        <v>435</v>
      </c>
      <c r="K18" s="45"/>
      <c r="L18" s="47">
        <v>19</v>
      </c>
      <c r="M18" s="48" t="s">
        <v>550</v>
      </c>
      <c r="N18" s="48">
        <v>303</v>
      </c>
      <c r="O18" s="45"/>
      <c r="P18" s="47">
        <v>2</v>
      </c>
      <c r="Q18" s="48" t="s">
        <v>453</v>
      </c>
      <c r="R18" s="49"/>
      <c r="S18" s="48">
        <v>0</v>
      </c>
      <c r="T18" s="46">
        <f t="shared" si="0"/>
        <v>738</v>
      </c>
      <c r="U18" s="46">
        <f t="shared" si="1"/>
        <v>13</v>
      </c>
      <c r="V18" s="50"/>
      <c r="W18" s="101">
        <v>2</v>
      </c>
      <c r="X18" s="47">
        <v>13</v>
      </c>
      <c r="Y18" s="48"/>
      <c r="Z18" s="49"/>
      <c r="AA18" s="48"/>
      <c r="AB18" s="45"/>
      <c r="AC18" s="47">
        <v>17</v>
      </c>
      <c r="AD18" s="48"/>
      <c r="AE18" s="49"/>
      <c r="AF18" s="48"/>
      <c r="AG18" s="10"/>
    </row>
    <row r="19" spans="1:33" ht="18" customHeight="1">
      <c r="A19" s="30"/>
      <c r="B19" s="44">
        <v>689</v>
      </c>
      <c r="C19" s="46" t="s">
        <v>427</v>
      </c>
      <c r="D19" s="45">
        <v>1</v>
      </c>
      <c r="E19" s="46" t="s">
        <v>246</v>
      </c>
      <c r="F19" s="45">
        <v>2</v>
      </c>
      <c r="G19" s="47">
        <v>16</v>
      </c>
      <c r="H19" s="48" t="s">
        <v>471</v>
      </c>
      <c r="I19" s="49">
        <v>-0.9</v>
      </c>
      <c r="J19" s="48">
        <v>496</v>
      </c>
      <c r="K19" s="45"/>
      <c r="L19" s="47">
        <v>20</v>
      </c>
      <c r="M19" s="48" t="s">
        <v>561</v>
      </c>
      <c r="N19" s="48">
        <v>212</v>
      </c>
      <c r="O19" s="45"/>
      <c r="P19" s="47">
        <v>3</v>
      </c>
      <c r="Q19" s="48" t="s">
        <v>453</v>
      </c>
      <c r="R19" s="49"/>
      <c r="S19" s="48">
        <v>0</v>
      </c>
      <c r="T19" s="46">
        <f t="shared" si="0"/>
        <v>708</v>
      </c>
      <c r="U19" s="46">
        <f t="shared" si="1"/>
        <v>14</v>
      </c>
      <c r="V19" s="50"/>
      <c r="W19" s="101">
        <v>2</v>
      </c>
      <c r="X19" s="47">
        <v>14</v>
      </c>
      <c r="Y19" s="48"/>
      <c r="Z19" s="49"/>
      <c r="AA19" s="48"/>
      <c r="AB19" s="45"/>
      <c r="AC19" s="47">
        <v>1</v>
      </c>
      <c r="AD19" s="48"/>
      <c r="AE19" s="49"/>
      <c r="AF19" s="48"/>
      <c r="AG19" s="10"/>
    </row>
    <row r="20" spans="1:33" ht="18" customHeight="1">
      <c r="A20" s="30"/>
      <c r="B20" s="44">
        <v>231</v>
      </c>
      <c r="C20" s="46" t="s">
        <v>441</v>
      </c>
      <c r="D20" s="45">
        <v>1</v>
      </c>
      <c r="E20" s="46" t="s">
        <v>253</v>
      </c>
      <c r="F20" s="45">
        <v>2</v>
      </c>
      <c r="G20" s="47">
        <v>7</v>
      </c>
      <c r="H20" s="48" t="s">
        <v>464</v>
      </c>
      <c r="I20" s="49">
        <v>-0.6</v>
      </c>
      <c r="J20" s="48">
        <v>391</v>
      </c>
      <c r="K20" s="45"/>
      <c r="L20" s="47">
        <v>11</v>
      </c>
      <c r="M20" s="48" t="s">
        <v>558</v>
      </c>
      <c r="N20" s="48">
        <v>441</v>
      </c>
      <c r="O20" s="45"/>
      <c r="P20" s="47">
        <v>11</v>
      </c>
      <c r="Q20" s="48"/>
      <c r="R20" s="49"/>
      <c r="S20" s="48"/>
      <c r="T20" s="46" t="s">
        <v>548</v>
      </c>
      <c r="U20" s="46"/>
      <c r="V20" s="50"/>
      <c r="W20" s="101">
        <v>2</v>
      </c>
      <c r="X20" s="47">
        <v>15</v>
      </c>
      <c r="Y20" s="48"/>
      <c r="Z20" s="49"/>
      <c r="AA20" s="48"/>
      <c r="AB20" s="45"/>
      <c r="AC20" s="47">
        <v>2</v>
      </c>
      <c r="AD20" s="48"/>
      <c r="AE20" s="49"/>
      <c r="AF20" s="48"/>
      <c r="AG20" s="10"/>
    </row>
    <row r="21" spans="1:33" ht="18" customHeight="1">
      <c r="A21" s="30"/>
      <c r="B21" s="44">
        <v>2073</v>
      </c>
      <c r="C21" s="46" t="s">
        <v>442</v>
      </c>
      <c r="D21" s="45">
        <v>2</v>
      </c>
      <c r="E21" s="46" t="s">
        <v>62</v>
      </c>
      <c r="F21" s="45">
        <v>2</v>
      </c>
      <c r="G21" s="47">
        <v>9</v>
      </c>
      <c r="H21" s="48"/>
      <c r="I21" s="49"/>
      <c r="J21" s="48"/>
      <c r="K21" s="45"/>
      <c r="L21" s="47">
        <v>13</v>
      </c>
      <c r="M21" s="48"/>
      <c r="N21" s="48"/>
      <c r="O21" s="45"/>
      <c r="P21" s="47">
        <v>13</v>
      </c>
      <c r="Q21" s="48"/>
      <c r="R21" s="49"/>
      <c r="S21" s="48"/>
      <c r="T21" s="46" t="s">
        <v>456</v>
      </c>
      <c r="U21" s="46"/>
      <c r="V21" s="50"/>
      <c r="W21" s="101">
        <v>2</v>
      </c>
      <c r="X21" s="47">
        <v>16</v>
      </c>
      <c r="Y21" s="48"/>
      <c r="Z21" s="49"/>
      <c r="AA21" s="48"/>
      <c r="AB21" s="45"/>
      <c r="AC21" s="47">
        <v>3</v>
      </c>
      <c r="AD21" s="48"/>
      <c r="AE21" s="49"/>
      <c r="AF21" s="48"/>
      <c r="AG21" s="10"/>
    </row>
    <row r="22" spans="1:33" ht="18" customHeight="1">
      <c r="A22" s="30"/>
      <c r="B22" s="44">
        <v>2064</v>
      </c>
      <c r="C22" s="46" t="s">
        <v>444</v>
      </c>
      <c r="D22" s="45">
        <v>2</v>
      </c>
      <c r="E22" s="46" t="s">
        <v>62</v>
      </c>
      <c r="F22" s="45">
        <v>2</v>
      </c>
      <c r="G22" s="47">
        <v>13</v>
      </c>
      <c r="H22" s="48"/>
      <c r="I22" s="49"/>
      <c r="J22" s="48"/>
      <c r="K22" s="45"/>
      <c r="L22" s="47">
        <v>17</v>
      </c>
      <c r="M22" s="48"/>
      <c r="N22" s="48"/>
      <c r="O22" s="45"/>
      <c r="P22" s="47">
        <v>17</v>
      </c>
      <c r="Q22" s="48"/>
      <c r="R22" s="49"/>
      <c r="S22" s="48"/>
      <c r="T22" s="46" t="s">
        <v>456</v>
      </c>
      <c r="U22" s="46"/>
      <c r="V22" s="50"/>
      <c r="W22" s="101">
        <v>2</v>
      </c>
      <c r="X22" s="47">
        <v>17</v>
      </c>
      <c r="Y22" s="48"/>
      <c r="Z22" s="49"/>
      <c r="AA22" s="48"/>
      <c r="AB22" s="45"/>
      <c r="AC22" s="47">
        <v>4</v>
      </c>
      <c r="AD22" s="48"/>
      <c r="AE22" s="49"/>
      <c r="AF22" s="48"/>
      <c r="AG22" s="10"/>
    </row>
    <row r="23" spans="1:33" ht="18" customHeight="1">
      <c r="A23" s="30"/>
      <c r="B23" s="44"/>
      <c r="C23" s="46"/>
      <c r="D23" s="45"/>
      <c r="E23" s="46"/>
      <c r="F23" s="45"/>
      <c r="G23" s="47"/>
      <c r="H23" s="48"/>
      <c r="I23" s="49"/>
      <c r="J23" s="48"/>
      <c r="K23" s="46"/>
      <c r="L23" s="47"/>
      <c r="M23" s="48"/>
      <c r="N23" s="48"/>
      <c r="O23" s="45"/>
      <c r="P23" s="47"/>
      <c r="Q23" s="48"/>
      <c r="R23" s="49"/>
      <c r="S23" s="48"/>
      <c r="T23" s="46"/>
      <c r="U23" s="46"/>
      <c r="V23" s="50"/>
      <c r="W23" s="101"/>
      <c r="X23" s="47"/>
      <c r="Y23" s="48"/>
      <c r="Z23" s="49"/>
      <c r="AA23" s="48"/>
      <c r="AB23" s="45"/>
      <c r="AC23" s="47"/>
      <c r="AD23" s="48"/>
      <c r="AE23" s="49"/>
      <c r="AF23" s="48"/>
      <c r="AG23" s="10"/>
    </row>
    <row r="24" spans="1:32" ht="12">
      <c r="A24" s="30"/>
      <c r="B24" s="33"/>
      <c r="C24" s="33"/>
      <c r="D24" s="32"/>
      <c r="E24" s="33"/>
      <c r="F24" s="32"/>
      <c r="G24" s="32"/>
      <c r="H24" s="33"/>
      <c r="I24" s="51"/>
      <c r="J24" s="33"/>
      <c r="K24" s="33"/>
      <c r="L24" s="32"/>
      <c r="M24" s="33"/>
      <c r="N24" s="33"/>
      <c r="O24" s="32"/>
      <c r="P24" s="32"/>
      <c r="Q24" s="33"/>
      <c r="R24" s="51"/>
      <c r="S24" s="33"/>
      <c r="T24" s="33"/>
      <c r="U24" s="33"/>
      <c r="V24" s="30"/>
      <c r="W24" s="32"/>
      <c r="X24" s="32"/>
      <c r="Y24" s="33"/>
      <c r="Z24" s="51"/>
      <c r="AA24" s="33"/>
      <c r="AB24" s="32"/>
      <c r="AC24" s="32"/>
      <c r="AD24" s="33"/>
      <c r="AE24" s="51"/>
      <c r="AF24" s="33"/>
    </row>
    <row r="25" spans="1:32" ht="12">
      <c r="A25" s="30"/>
      <c r="B25" s="30"/>
      <c r="C25" s="30"/>
      <c r="E25" s="30"/>
      <c r="H25" s="102"/>
      <c r="I25" s="35"/>
      <c r="J25" s="30"/>
      <c r="K25" s="30"/>
      <c r="L25" s="30"/>
      <c r="M25" s="102"/>
      <c r="N25" s="30"/>
      <c r="O25" s="30"/>
      <c r="P25" s="30"/>
      <c r="Q25" s="102"/>
      <c r="R25" s="35"/>
      <c r="S25" s="30"/>
      <c r="T25" s="30"/>
      <c r="U25" s="30"/>
      <c r="V25" s="30"/>
      <c r="Y25" s="102"/>
      <c r="Z25" s="35"/>
      <c r="AA25" s="30"/>
      <c r="AB25" s="30"/>
      <c r="AC25" s="30"/>
      <c r="AD25" s="102"/>
      <c r="AE25" s="35"/>
      <c r="AF25" s="30"/>
    </row>
    <row r="26" spans="1:32" ht="12">
      <c r="A26" s="30"/>
      <c r="B26" s="30"/>
      <c r="C26" s="30"/>
      <c r="E26" s="30"/>
      <c r="H26" s="102"/>
      <c r="I26" s="35"/>
      <c r="J26" s="30"/>
      <c r="K26" s="30"/>
      <c r="L26" s="30"/>
      <c r="M26" s="102"/>
      <c r="N26" s="30"/>
      <c r="O26" s="30"/>
      <c r="P26" s="30"/>
      <c r="Q26" s="102"/>
      <c r="R26" s="35"/>
      <c r="S26" s="30"/>
      <c r="T26" s="30"/>
      <c r="U26" s="30"/>
      <c r="V26" s="30"/>
      <c r="Y26" s="102"/>
      <c r="Z26" s="35"/>
      <c r="AA26" s="30"/>
      <c r="AB26" s="30"/>
      <c r="AC26" s="30"/>
      <c r="AD26" s="102"/>
      <c r="AE26" s="35"/>
      <c r="AF26" s="30"/>
    </row>
    <row r="27" spans="1:32" ht="12">
      <c r="A27" s="30"/>
      <c r="B27" s="30"/>
      <c r="C27" s="30"/>
      <c r="E27" s="30"/>
      <c r="H27" s="102"/>
      <c r="I27" s="35"/>
      <c r="J27" s="30"/>
      <c r="K27" s="30"/>
      <c r="L27" s="30"/>
      <c r="M27" s="102"/>
      <c r="N27" s="30"/>
      <c r="O27" s="30"/>
      <c r="P27" s="30"/>
      <c r="Q27" s="102"/>
      <c r="R27" s="35"/>
      <c r="S27" s="30"/>
      <c r="T27" s="30"/>
      <c r="U27" s="30"/>
      <c r="V27" s="30"/>
      <c r="Y27" s="102"/>
      <c r="Z27" s="35"/>
      <c r="AA27" s="30"/>
      <c r="AB27" s="30"/>
      <c r="AC27" s="30"/>
      <c r="AD27" s="102"/>
      <c r="AE27" s="35"/>
      <c r="AF27" s="30"/>
    </row>
    <row r="28" spans="1:32" ht="12">
      <c r="A28" s="30"/>
      <c r="B28" s="30"/>
      <c r="C28" s="30"/>
      <c r="E28" s="30"/>
      <c r="H28" s="102"/>
      <c r="I28" s="35"/>
      <c r="J28" s="30"/>
      <c r="K28" s="30"/>
      <c r="L28" s="30"/>
      <c r="M28" s="102"/>
      <c r="N28" s="30"/>
      <c r="O28" s="30"/>
      <c r="P28" s="30"/>
      <c r="Q28" s="102"/>
      <c r="R28" s="35"/>
      <c r="S28" s="30"/>
      <c r="T28" s="30"/>
      <c r="U28" s="30"/>
      <c r="V28" s="30"/>
      <c r="Y28" s="102"/>
      <c r="Z28" s="35"/>
      <c r="AA28" s="30"/>
      <c r="AB28" s="30"/>
      <c r="AC28" s="30"/>
      <c r="AD28" s="102"/>
      <c r="AE28" s="35"/>
      <c r="AF28" s="30"/>
    </row>
    <row r="29" spans="1:32" ht="12">
      <c r="A29" s="30"/>
      <c r="B29" s="30"/>
      <c r="C29" s="30"/>
      <c r="E29" s="30"/>
      <c r="H29" s="102"/>
      <c r="I29" s="35"/>
      <c r="J29" s="30"/>
      <c r="K29" s="30"/>
      <c r="L29" s="30"/>
      <c r="M29" s="102"/>
      <c r="N29" s="30"/>
      <c r="O29" s="30"/>
      <c r="P29" s="30"/>
      <c r="Q29" s="102"/>
      <c r="R29" s="35"/>
      <c r="S29" s="30"/>
      <c r="T29" s="30"/>
      <c r="U29" s="30"/>
      <c r="V29" s="30"/>
      <c r="Y29" s="102"/>
      <c r="Z29" s="35"/>
      <c r="AA29" s="30"/>
      <c r="AB29" s="30"/>
      <c r="AC29" s="30"/>
      <c r="AD29" s="102"/>
      <c r="AE29" s="35"/>
      <c r="AF29" s="30"/>
    </row>
    <row r="30" spans="1:32" ht="12">
      <c r="A30" s="30"/>
      <c r="B30" s="30"/>
      <c r="C30" s="30"/>
      <c r="E30" s="30"/>
      <c r="H30" s="102"/>
      <c r="I30" s="35"/>
      <c r="J30" s="30"/>
      <c r="K30" s="30"/>
      <c r="L30" s="30"/>
      <c r="M30" s="102"/>
      <c r="N30" s="30"/>
      <c r="O30" s="30"/>
      <c r="P30" s="30"/>
      <c r="Q30" s="102"/>
      <c r="R30" s="35"/>
      <c r="S30" s="30"/>
      <c r="T30" s="30"/>
      <c r="U30" s="30"/>
      <c r="V30" s="30"/>
      <c r="Y30" s="102"/>
      <c r="Z30" s="35"/>
      <c r="AA30" s="30"/>
      <c r="AB30" s="30"/>
      <c r="AC30" s="30"/>
      <c r="AD30" s="102"/>
      <c r="AE30" s="35"/>
      <c r="AF30" s="30"/>
    </row>
    <row r="31" spans="1:32" ht="12">
      <c r="A31" s="30"/>
      <c r="B31" s="30"/>
      <c r="C31" s="30"/>
      <c r="D31" s="30"/>
      <c r="E31" s="30"/>
      <c r="F31" s="30"/>
      <c r="G31" s="30"/>
      <c r="H31" s="30"/>
      <c r="I31" s="35"/>
      <c r="J31" s="30"/>
      <c r="K31" s="30"/>
      <c r="L31" s="26"/>
      <c r="M31" s="30"/>
      <c r="N31" s="30"/>
      <c r="O31" s="26"/>
      <c r="P31" s="26"/>
      <c r="Q31" s="30"/>
      <c r="R31" s="30"/>
      <c r="S31" s="30"/>
      <c r="T31" s="30"/>
      <c r="U31" s="30"/>
      <c r="V31" s="30"/>
      <c r="W31" s="30"/>
      <c r="X31" s="30"/>
      <c r="Y31" s="30"/>
      <c r="Z31" s="35"/>
      <c r="AA31" s="30"/>
      <c r="AB31" s="26"/>
      <c r="AC31" s="26"/>
      <c r="AD31" s="30"/>
      <c r="AE31" s="30"/>
      <c r="AF31" s="30"/>
    </row>
    <row r="32" spans="1:32" ht="12">
      <c r="A32" s="30"/>
      <c r="B32" s="30"/>
      <c r="C32" s="30"/>
      <c r="D32" s="30"/>
      <c r="E32" s="30"/>
      <c r="F32" s="30"/>
      <c r="G32" s="30"/>
      <c r="H32" s="30"/>
      <c r="I32" s="35"/>
      <c r="J32" s="30"/>
      <c r="K32" s="30"/>
      <c r="L32" s="26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5"/>
      <c r="AA32" s="30"/>
      <c r="AB32" s="30"/>
      <c r="AC32" s="30"/>
      <c r="AD32" s="30"/>
      <c r="AE32" s="30"/>
      <c r="AF32" s="30"/>
    </row>
    <row r="33" spans="1:32" ht="12">
      <c r="A33" s="30"/>
      <c r="B33" s="30"/>
      <c r="C33" s="30"/>
      <c r="D33" s="30"/>
      <c r="E33" s="30"/>
      <c r="F33" s="30"/>
      <c r="G33" s="30"/>
      <c r="H33" s="30"/>
      <c r="I33" s="35"/>
      <c r="J33" s="30"/>
      <c r="K33" s="30"/>
      <c r="L33" s="26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5"/>
      <c r="AA33" s="30"/>
      <c r="AB33" s="30"/>
      <c r="AC33" s="30"/>
      <c r="AD33" s="30"/>
      <c r="AE33" s="30"/>
      <c r="AF33" s="30"/>
    </row>
    <row r="34" spans="1:32" ht="12">
      <c r="A34" s="30"/>
      <c r="B34" s="30"/>
      <c r="C34" s="30"/>
      <c r="D34" s="30"/>
      <c r="E34" s="30"/>
      <c r="F34" s="30"/>
      <c r="G34" s="30"/>
      <c r="H34" s="30"/>
      <c r="I34" s="35"/>
      <c r="J34" s="30"/>
      <c r="K34" s="30"/>
      <c r="L34" s="26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5"/>
      <c r="AA34" s="30"/>
      <c r="AB34" s="30"/>
      <c r="AC34" s="30"/>
      <c r="AD34" s="30"/>
      <c r="AE34" s="30"/>
      <c r="AF34" s="30"/>
    </row>
    <row r="35" spans="1:32" ht="12">
      <c r="A35" s="30"/>
      <c r="B35" s="30"/>
      <c r="C35" s="30"/>
      <c r="D35" s="30"/>
      <c r="E35" s="30"/>
      <c r="F35" s="30"/>
      <c r="G35" s="30"/>
      <c r="H35" s="30"/>
      <c r="I35" s="35"/>
      <c r="J35" s="30"/>
      <c r="K35" s="30"/>
      <c r="L35" s="26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5"/>
      <c r="AA35" s="30"/>
      <c r="AB35" s="30"/>
      <c r="AC35" s="30"/>
      <c r="AD35" s="30"/>
      <c r="AE35" s="30"/>
      <c r="AF35" s="30"/>
    </row>
    <row r="36" spans="1:32" ht="12">
      <c r="A36" s="30"/>
      <c r="B36" s="30"/>
      <c r="C36" s="30"/>
      <c r="D36" s="30"/>
      <c r="E36" s="30"/>
      <c r="F36" s="30"/>
      <c r="G36" s="30"/>
      <c r="H36" s="30"/>
      <c r="I36" s="35"/>
      <c r="J36" s="30"/>
      <c r="K36" s="30"/>
      <c r="L36" s="26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5"/>
      <c r="AA36" s="30"/>
      <c r="AB36" s="30"/>
      <c r="AC36" s="30"/>
      <c r="AD36" s="30"/>
      <c r="AE36" s="30"/>
      <c r="AF36" s="30"/>
    </row>
    <row r="37" spans="1:32" ht="12">
      <c r="A37" s="30"/>
      <c r="B37" s="30"/>
      <c r="C37" s="30"/>
      <c r="D37" s="30"/>
      <c r="E37" s="30"/>
      <c r="F37" s="30"/>
      <c r="G37" s="30"/>
      <c r="H37" s="30"/>
      <c r="I37" s="35"/>
      <c r="J37" s="30"/>
      <c r="K37" s="30"/>
      <c r="L37" s="26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5"/>
      <c r="AA37" s="30"/>
      <c r="AB37" s="30"/>
      <c r="AC37" s="30"/>
      <c r="AD37" s="30"/>
      <c r="AE37" s="30"/>
      <c r="AF37" s="30"/>
    </row>
    <row r="38" spans="1:32" ht="12">
      <c r="A38" s="30"/>
      <c r="B38" s="30"/>
      <c r="C38" s="30"/>
      <c r="D38" s="30"/>
      <c r="E38" s="30"/>
      <c r="F38" s="30"/>
      <c r="G38" s="30"/>
      <c r="H38" s="30"/>
      <c r="I38" s="35"/>
      <c r="J38" s="30"/>
      <c r="K38" s="30"/>
      <c r="L38" s="26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5"/>
      <c r="AA38" s="30"/>
      <c r="AB38" s="30"/>
      <c r="AC38" s="30"/>
      <c r="AD38" s="30"/>
      <c r="AE38" s="30"/>
      <c r="AF38" s="30"/>
    </row>
    <row r="39" spans="1:32" ht="12">
      <c r="A39" s="30"/>
      <c r="B39" s="30"/>
      <c r="C39" s="30"/>
      <c r="D39" s="30"/>
      <c r="E39" s="30"/>
      <c r="F39" s="30"/>
      <c r="G39" s="30"/>
      <c r="H39" s="30"/>
      <c r="I39" s="35"/>
      <c r="J39" s="30"/>
      <c r="K39" s="30"/>
      <c r="L39" s="26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5"/>
      <c r="AA39" s="30"/>
      <c r="AB39" s="30"/>
      <c r="AC39" s="30"/>
      <c r="AD39" s="30"/>
      <c r="AE39" s="30"/>
      <c r="AF39" s="30"/>
    </row>
    <row r="40" spans="1:32" ht="12">
      <c r="A40" s="30"/>
      <c r="B40" s="30"/>
      <c r="C40" s="30"/>
      <c r="D40" s="30"/>
      <c r="E40" s="30"/>
      <c r="F40" s="30"/>
      <c r="G40" s="30"/>
      <c r="H40" s="30"/>
      <c r="I40" s="35"/>
      <c r="J40" s="30"/>
      <c r="K40" s="30"/>
      <c r="L40" s="26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5"/>
      <c r="AA40" s="30"/>
      <c r="AB40" s="30"/>
      <c r="AC40" s="30"/>
      <c r="AD40" s="30"/>
      <c r="AE40" s="30"/>
      <c r="AF40" s="30"/>
    </row>
    <row r="41" spans="1:32" ht="12">
      <c r="A41" s="30"/>
      <c r="B41" s="30"/>
      <c r="C41" s="30"/>
      <c r="D41" s="30"/>
      <c r="E41" s="30"/>
      <c r="F41" s="30"/>
      <c r="G41" s="30"/>
      <c r="H41" s="30"/>
      <c r="I41" s="35"/>
      <c r="J41" s="30"/>
      <c r="K41" s="30"/>
      <c r="L41" s="26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5"/>
      <c r="AA41" s="30"/>
      <c r="AB41" s="30"/>
      <c r="AC41" s="30"/>
      <c r="AD41" s="30"/>
      <c r="AE41" s="30"/>
      <c r="AF41" s="30"/>
    </row>
    <row r="42" spans="1:32" ht="12">
      <c r="A42" s="30"/>
      <c r="B42" s="30"/>
      <c r="C42" s="30"/>
      <c r="D42" s="30"/>
      <c r="E42" s="30"/>
      <c r="F42" s="30"/>
      <c r="G42" s="30"/>
      <c r="H42" s="30"/>
      <c r="I42" s="35"/>
      <c r="J42" s="30"/>
      <c r="K42" s="30"/>
      <c r="L42" s="26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5"/>
      <c r="AA42" s="30"/>
      <c r="AB42" s="30"/>
      <c r="AC42" s="30"/>
      <c r="AD42" s="30"/>
      <c r="AE42" s="30"/>
      <c r="AF42" s="30"/>
    </row>
    <row r="43" spans="1:32" ht="12">
      <c r="A43" s="30"/>
      <c r="B43" s="30"/>
      <c r="C43" s="30"/>
      <c r="D43" s="30"/>
      <c r="E43" s="30"/>
      <c r="F43" s="30"/>
      <c r="G43" s="30"/>
      <c r="H43" s="30"/>
      <c r="I43" s="35"/>
      <c r="J43" s="30"/>
      <c r="K43" s="30"/>
      <c r="L43" s="26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5"/>
      <c r="AA43" s="30"/>
      <c r="AB43" s="30"/>
      <c r="AC43" s="30"/>
      <c r="AD43" s="30"/>
      <c r="AE43" s="30"/>
      <c r="AF43" s="30"/>
    </row>
    <row r="44" spans="1:32" ht="12">
      <c r="A44" s="30"/>
      <c r="B44" s="30"/>
      <c r="C44" s="30"/>
      <c r="D44" s="30"/>
      <c r="E44" s="30"/>
      <c r="F44" s="30"/>
      <c r="G44" s="30"/>
      <c r="H44" s="30"/>
      <c r="I44" s="35"/>
      <c r="J44" s="30"/>
      <c r="K44" s="30"/>
      <c r="L44" s="26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5"/>
      <c r="AA44" s="30"/>
      <c r="AB44" s="30"/>
      <c r="AC44" s="30"/>
      <c r="AD44" s="30"/>
      <c r="AE44" s="30"/>
      <c r="AF44" s="30"/>
    </row>
    <row r="45" spans="1:32" ht="12">
      <c r="A45" s="30"/>
      <c r="B45" s="30"/>
      <c r="C45" s="30"/>
      <c r="D45" s="30"/>
      <c r="E45" s="30"/>
      <c r="F45" s="30"/>
      <c r="G45" s="30"/>
      <c r="H45" s="30"/>
      <c r="I45" s="35"/>
      <c r="J45" s="30"/>
      <c r="K45" s="30"/>
      <c r="L45" s="26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5"/>
      <c r="AA45" s="30"/>
      <c r="AB45" s="30"/>
      <c r="AC45" s="30"/>
      <c r="AD45" s="30"/>
      <c r="AE45" s="30"/>
      <c r="AF45" s="30"/>
    </row>
  </sheetData>
  <sheetProtection/>
  <printOptions/>
  <pageMargins left="0.314961" right="0.314961" top="0.590157" bottom="0.393307" header="0.5" footer="0.31464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2"/>
  <sheetViews>
    <sheetView defaultGridColor="0" zoomScalePageLayoutView="0" colorId="22" workbookViewId="0" topLeftCell="A1">
      <selection activeCell="T9" sqref="T9"/>
    </sheetView>
  </sheetViews>
  <sheetFormatPr defaultColWidth="15.83203125" defaultRowHeight="15" customHeight="1"/>
  <cols>
    <col min="1" max="1" width="2.83203125" style="3" customWidth="1"/>
    <col min="2" max="2" width="6" style="3" customWidth="1"/>
    <col min="3" max="3" width="18.66015625" style="3" customWidth="1"/>
    <col min="4" max="4" width="4.83203125" style="26" customWidth="1"/>
    <col min="5" max="5" width="19.33203125" style="3" customWidth="1"/>
    <col min="6" max="6" width="3.83203125" style="26" customWidth="1"/>
    <col min="7" max="7" width="4.83203125" style="26" customWidth="1"/>
    <col min="8" max="8" width="8.66015625" style="27" customWidth="1"/>
    <col min="9" max="9" width="5.83203125" style="3" customWidth="1"/>
    <col min="10" max="10" width="3.83203125" style="3" customWidth="1"/>
    <col min="11" max="11" width="4.83203125" style="3" customWidth="1"/>
    <col min="12" max="12" width="9.16015625" style="29" customWidth="1"/>
    <col min="13" max="13" width="6.83203125" style="3" customWidth="1"/>
    <col min="14" max="14" width="3.83203125" style="3" customWidth="1"/>
    <col min="15" max="15" width="4.83203125" style="3" customWidth="1"/>
    <col min="16" max="16" width="9" style="3" customWidth="1"/>
    <col min="17" max="17" width="5.83203125" style="3" customWidth="1"/>
    <col min="18" max="18" width="7.66015625" style="3" customWidth="1"/>
    <col min="19" max="19" width="6.83203125" style="3" customWidth="1"/>
    <col min="20" max="20" width="3.83203125" style="3" customWidth="1"/>
    <col min="21" max="16384" width="15.83203125" style="3" customWidth="1"/>
  </cols>
  <sheetData>
    <row r="1" spans="1:20" ht="21" customHeight="1">
      <c r="A1" s="30"/>
      <c r="B1" s="31" t="s">
        <v>145</v>
      </c>
      <c r="C1" s="33"/>
      <c r="D1" s="32"/>
      <c r="E1" s="33"/>
      <c r="F1" s="32"/>
      <c r="G1" s="32"/>
      <c r="H1" s="33"/>
      <c r="I1" s="33"/>
      <c r="J1" s="5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2">
      <c r="A2" s="30"/>
      <c r="B2" s="33"/>
      <c r="C2" s="33"/>
      <c r="D2" s="32"/>
      <c r="E2" s="33"/>
      <c r="F2" s="32"/>
      <c r="G2" s="32"/>
      <c r="H2" s="33"/>
      <c r="I2" s="33"/>
      <c r="J2" s="30"/>
      <c r="K2" s="30"/>
      <c r="L2" s="30"/>
      <c r="M2" s="30"/>
      <c r="N2" s="30"/>
      <c r="O2" s="30"/>
      <c r="P2" s="30"/>
      <c r="Q2" s="30"/>
      <c r="R2" s="30"/>
      <c r="S2" s="36" t="s">
        <v>393</v>
      </c>
      <c r="T2" s="30"/>
    </row>
    <row r="3" spans="1:20" ht="12">
      <c r="A3" s="30"/>
      <c r="B3" s="37"/>
      <c r="C3" s="38"/>
      <c r="D3" s="38"/>
      <c r="E3" s="38"/>
      <c r="F3" s="39"/>
      <c r="G3" s="33"/>
      <c r="H3" s="32" t="s">
        <v>146</v>
      </c>
      <c r="I3" s="32"/>
      <c r="J3" s="38"/>
      <c r="K3" s="32"/>
      <c r="L3" s="32" t="s">
        <v>216</v>
      </c>
      <c r="M3" s="32"/>
      <c r="N3" s="38"/>
      <c r="O3" s="32"/>
      <c r="P3" s="32" t="s">
        <v>147</v>
      </c>
      <c r="Q3" s="32"/>
      <c r="R3" s="38"/>
      <c r="S3" s="38"/>
      <c r="T3" s="41"/>
    </row>
    <row r="4" spans="1:20" ht="9.75" customHeight="1">
      <c r="A4" s="30"/>
      <c r="B4" s="41" t="s">
        <v>35</v>
      </c>
      <c r="C4" s="42" t="s">
        <v>36</v>
      </c>
      <c r="D4" s="42" t="s">
        <v>37</v>
      </c>
      <c r="E4" s="42" t="s">
        <v>38</v>
      </c>
      <c r="F4" s="42"/>
      <c r="H4" s="26"/>
      <c r="I4" s="26"/>
      <c r="J4" s="42"/>
      <c r="K4" s="26"/>
      <c r="L4" s="26"/>
      <c r="M4" s="26"/>
      <c r="N4" s="42"/>
      <c r="O4" s="26"/>
      <c r="P4" s="26"/>
      <c r="Q4" s="26"/>
      <c r="R4" s="42" t="s">
        <v>39</v>
      </c>
      <c r="S4" s="42"/>
      <c r="T4" s="41"/>
    </row>
    <row r="5" spans="1:20" ht="9.75" customHeight="1">
      <c r="A5" s="30"/>
      <c r="B5" s="41"/>
      <c r="C5" s="42"/>
      <c r="D5" s="42"/>
      <c r="E5" s="42"/>
      <c r="F5" s="42" t="s">
        <v>40</v>
      </c>
      <c r="G5" s="26" t="s">
        <v>131</v>
      </c>
      <c r="H5" s="26" t="s">
        <v>42</v>
      </c>
      <c r="I5" s="26" t="s">
        <v>44</v>
      </c>
      <c r="J5" s="42" t="s">
        <v>40</v>
      </c>
      <c r="K5" s="26" t="s">
        <v>131</v>
      </c>
      <c r="L5" s="26" t="s">
        <v>42</v>
      </c>
      <c r="M5" s="26" t="s">
        <v>44</v>
      </c>
      <c r="N5" s="42" t="s">
        <v>40</v>
      </c>
      <c r="O5" s="26" t="s">
        <v>131</v>
      </c>
      <c r="P5" s="26" t="s">
        <v>42</v>
      </c>
      <c r="Q5" s="26" t="s">
        <v>44</v>
      </c>
      <c r="R5" s="42" t="s">
        <v>44</v>
      </c>
      <c r="S5" s="42" t="s">
        <v>45</v>
      </c>
      <c r="T5" s="41"/>
    </row>
    <row r="6" spans="1:20" ht="18" customHeight="1">
      <c r="A6" s="30">
        <v>1</v>
      </c>
      <c r="B6" s="44">
        <v>42</v>
      </c>
      <c r="C6" s="46" t="s">
        <v>521</v>
      </c>
      <c r="D6" s="45">
        <v>2</v>
      </c>
      <c r="E6" s="46" t="s">
        <v>46</v>
      </c>
      <c r="F6" s="45"/>
      <c r="G6" s="47">
        <v>6</v>
      </c>
      <c r="H6" s="48">
        <v>11.36</v>
      </c>
      <c r="I6" s="48">
        <v>602</v>
      </c>
      <c r="J6" s="45"/>
      <c r="K6" s="47">
        <v>6</v>
      </c>
      <c r="L6" s="48" t="s">
        <v>567</v>
      </c>
      <c r="M6" s="48">
        <v>462</v>
      </c>
      <c r="N6" s="45"/>
      <c r="O6" s="47">
        <v>6</v>
      </c>
      <c r="P6" s="48" t="s">
        <v>674</v>
      </c>
      <c r="Q6" s="48">
        <v>398</v>
      </c>
      <c r="R6" s="46">
        <f aca="true" t="shared" si="0" ref="R6:R13">IF(H6="","",I6+M6+Q6)</f>
        <v>1462</v>
      </c>
      <c r="S6" s="46">
        <f aca="true" t="shared" si="1" ref="S6:S14">IF(R6="","",RANK(R6,$R$6:$R$15))</f>
        <v>1</v>
      </c>
      <c r="T6" s="50" t="s">
        <v>675</v>
      </c>
    </row>
    <row r="7" spans="1:20" ht="18" customHeight="1">
      <c r="A7" s="30">
        <v>2</v>
      </c>
      <c r="B7" s="44">
        <v>73</v>
      </c>
      <c r="C7" s="46" t="s">
        <v>55</v>
      </c>
      <c r="D7" s="45">
        <v>2</v>
      </c>
      <c r="E7" s="46" t="s">
        <v>54</v>
      </c>
      <c r="F7" s="45"/>
      <c r="G7" s="47">
        <v>5</v>
      </c>
      <c r="H7" s="48">
        <v>9.15</v>
      </c>
      <c r="I7" s="48">
        <v>471</v>
      </c>
      <c r="J7" s="45"/>
      <c r="K7" s="47">
        <v>3</v>
      </c>
      <c r="L7" s="48" t="s">
        <v>564</v>
      </c>
      <c r="M7" s="48">
        <v>322</v>
      </c>
      <c r="N7" s="45"/>
      <c r="O7" s="47">
        <v>1</v>
      </c>
      <c r="P7" s="48" t="s">
        <v>669</v>
      </c>
      <c r="Q7" s="48">
        <v>289</v>
      </c>
      <c r="R7" s="46">
        <f t="shared" si="0"/>
        <v>1082</v>
      </c>
      <c r="S7" s="46">
        <f t="shared" si="1"/>
        <v>2</v>
      </c>
      <c r="T7" s="50" t="s">
        <v>675</v>
      </c>
    </row>
    <row r="8" spans="1:20" ht="18" customHeight="1">
      <c r="A8" s="30">
        <v>3</v>
      </c>
      <c r="B8" s="44">
        <v>202</v>
      </c>
      <c r="C8" s="46" t="s">
        <v>395</v>
      </c>
      <c r="D8" s="45">
        <v>2</v>
      </c>
      <c r="E8" s="46" t="s">
        <v>47</v>
      </c>
      <c r="F8" s="45"/>
      <c r="G8" s="47">
        <v>2</v>
      </c>
      <c r="H8" s="48">
        <v>6.41</v>
      </c>
      <c r="I8" s="48">
        <v>309</v>
      </c>
      <c r="J8" s="45"/>
      <c r="K8" s="47">
        <v>5</v>
      </c>
      <c r="L8" s="48" t="s">
        <v>566</v>
      </c>
      <c r="M8" s="48">
        <v>202</v>
      </c>
      <c r="N8" s="45"/>
      <c r="O8" s="47">
        <v>3</v>
      </c>
      <c r="P8" s="48" t="s">
        <v>671</v>
      </c>
      <c r="Q8" s="48">
        <v>211</v>
      </c>
      <c r="R8" s="46">
        <f t="shared" si="0"/>
        <v>722</v>
      </c>
      <c r="S8" s="46">
        <f t="shared" si="1"/>
        <v>3</v>
      </c>
      <c r="T8" s="50" t="s">
        <v>675</v>
      </c>
    </row>
    <row r="9" spans="1:20" ht="18" customHeight="1">
      <c r="A9" s="30">
        <v>4</v>
      </c>
      <c r="B9" s="44">
        <v>75</v>
      </c>
      <c r="C9" s="46" t="s">
        <v>394</v>
      </c>
      <c r="D9" s="45">
        <v>1</v>
      </c>
      <c r="E9" s="46" t="s">
        <v>54</v>
      </c>
      <c r="F9" s="45"/>
      <c r="G9" s="47">
        <v>1</v>
      </c>
      <c r="H9" s="48">
        <v>5.55</v>
      </c>
      <c r="I9" s="48">
        <v>258</v>
      </c>
      <c r="J9" s="45"/>
      <c r="K9" s="47">
        <v>4</v>
      </c>
      <c r="L9" s="48" t="s">
        <v>565</v>
      </c>
      <c r="M9" s="48">
        <v>151</v>
      </c>
      <c r="N9" s="45"/>
      <c r="O9" s="47">
        <v>2</v>
      </c>
      <c r="P9" s="48" t="s">
        <v>670</v>
      </c>
      <c r="Q9" s="48">
        <v>127</v>
      </c>
      <c r="R9" s="46">
        <f t="shared" si="0"/>
        <v>536</v>
      </c>
      <c r="S9" s="46">
        <f t="shared" si="1"/>
        <v>4</v>
      </c>
      <c r="T9" s="50"/>
    </row>
    <row r="10" spans="1:20" ht="18" customHeight="1">
      <c r="A10" s="30">
        <v>5</v>
      </c>
      <c r="B10" s="44">
        <v>206</v>
      </c>
      <c r="C10" s="46" t="s">
        <v>396</v>
      </c>
      <c r="D10" s="45">
        <v>1</v>
      </c>
      <c r="E10" s="46" t="s">
        <v>47</v>
      </c>
      <c r="F10" s="45"/>
      <c r="G10" s="47">
        <v>4</v>
      </c>
      <c r="H10" s="48">
        <v>4.11</v>
      </c>
      <c r="I10" s="48">
        <v>173</v>
      </c>
      <c r="J10" s="45"/>
      <c r="K10" s="47">
        <v>2</v>
      </c>
      <c r="L10" s="48" t="s">
        <v>563</v>
      </c>
      <c r="M10" s="48">
        <v>100</v>
      </c>
      <c r="N10" s="45"/>
      <c r="O10" s="47">
        <v>5</v>
      </c>
      <c r="P10" s="48" t="s">
        <v>673</v>
      </c>
      <c r="Q10" s="48">
        <v>248</v>
      </c>
      <c r="R10" s="46">
        <f t="shared" si="0"/>
        <v>521</v>
      </c>
      <c r="S10" s="46">
        <f t="shared" si="1"/>
        <v>5</v>
      </c>
      <c r="T10" s="50"/>
    </row>
    <row r="11" spans="1:20" ht="18" customHeight="1">
      <c r="A11" s="30">
        <v>6</v>
      </c>
      <c r="B11" s="44">
        <v>68</v>
      </c>
      <c r="C11" s="46" t="s">
        <v>56</v>
      </c>
      <c r="D11" s="45">
        <v>2</v>
      </c>
      <c r="E11" s="46" t="s">
        <v>54</v>
      </c>
      <c r="F11" s="45"/>
      <c r="G11" s="47">
        <v>3</v>
      </c>
      <c r="H11" s="48">
        <v>5.13</v>
      </c>
      <c r="I11" s="48">
        <v>233</v>
      </c>
      <c r="J11" s="45"/>
      <c r="K11" s="47">
        <v>1</v>
      </c>
      <c r="L11" s="48" t="s">
        <v>453</v>
      </c>
      <c r="M11" s="48">
        <v>0</v>
      </c>
      <c r="N11" s="45"/>
      <c r="O11" s="47">
        <v>4</v>
      </c>
      <c r="P11" s="48" t="s">
        <v>672</v>
      </c>
      <c r="Q11" s="48">
        <v>145</v>
      </c>
      <c r="R11" s="46">
        <f t="shared" si="0"/>
        <v>378</v>
      </c>
      <c r="S11" s="46">
        <f t="shared" si="1"/>
        <v>6</v>
      </c>
      <c r="T11" s="50"/>
    </row>
    <row r="12" spans="1:20" ht="18" customHeight="1">
      <c r="A12" s="30">
        <v>7</v>
      </c>
      <c r="B12" s="44"/>
      <c r="C12" s="46"/>
      <c r="D12" s="45"/>
      <c r="E12" s="70"/>
      <c r="F12" s="45"/>
      <c r="G12" s="47"/>
      <c r="H12" s="48"/>
      <c r="I12" s="48"/>
      <c r="J12" s="45"/>
      <c r="K12" s="47"/>
      <c r="L12" s="48"/>
      <c r="M12" s="48"/>
      <c r="N12" s="45"/>
      <c r="O12" s="47"/>
      <c r="P12" s="48"/>
      <c r="Q12" s="48"/>
      <c r="R12" s="46">
        <f t="shared" si="0"/>
      </c>
      <c r="S12" s="46">
        <f t="shared" si="1"/>
      </c>
      <c r="T12" s="50"/>
    </row>
    <row r="13" spans="1:20" ht="18" customHeight="1">
      <c r="A13" s="30">
        <v>8</v>
      </c>
      <c r="B13" s="44"/>
      <c r="C13" s="46"/>
      <c r="D13" s="45"/>
      <c r="E13" s="46"/>
      <c r="F13" s="45"/>
      <c r="G13" s="47"/>
      <c r="H13" s="48"/>
      <c r="I13" s="48"/>
      <c r="J13" s="45"/>
      <c r="K13" s="47"/>
      <c r="L13" s="48"/>
      <c r="M13" s="48"/>
      <c r="N13" s="45"/>
      <c r="O13" s="47"/>
      <c r="P13" s="48"/>
      <c r="Q13" s="48"/>
      <c r="R13" s="46">
        <f t="shared" si="0"/>
      </c>
      <c r="S13" s="46">
        <f t="shared" si="1"/>
      </c>
      <c r="T13" s="50"/>
    </row>
    <row r="14" spans="1:20" ht="18" customHeight="1">
      <c r="A14" s="30"/>
      <c r="B14" s="44"/>
      <c r="C14" s="46"/>
      <c r="D14" s="45"/>
      <c r="E14" s="46"/>
      <c r="F14" s="45"/>
      <c r="G14" s="47"/>
      <c r="H14" s="48"/>
      <c r="I14" s="48"/>
      <c r="J14" s="45"/>
      <c r="K14" s="47"/>
      <c r="L14" s="48"/>
      <c r="M14" s="48"/>
      <c r="N14" s="45"/>
      <c r="O14" s="47"/>
      <c r="P14" s="48"/>
      <c r="Q14" s="48"/>
      <c r="R14" s="46"/>
      <c r="S14" s="46">
        <f t="shared" si="1"/>
      </c>
      <c r="T14" s="50"/>
    </row>
    <row r="15" spans="1:20" ht="18" customHeight="1">
      <c r="A15" s="30"/>
      <c r="B15" s="44"/>
      <c r="C15" s="46"/>
      <c r="D15" s="45"/>
      <c r="E15" s="46"/>
      <c r="F15" s="45"/>
      <c r="G15" s="47"/>
      <c r="H15" s="48"/>
      <c r="I15" s="48"/>
      <c r="J15" s="45"/>
      <c r="K15" s="47"/>
      <c r="L15" s="48"/>
      <c r="M15" s="48"/>
      <c r="N15" s="45"/>
      <c r="O15" s="47"/>
      <c r="P15" s="48"/>
      <c r="Q15" s="48"/>
      <c r="R15" s="46">
        <f>IF(H15="","",I15+M15+Q15)</f>
      </c>
      <c r="S15" s="46">
        <f>IF(R15="","",RANK(R15,$Q$6:$Q$15))</f>
      </c>
      <c r="T15" s="50"/>
    </row>
    <row r="16" spans="1:20" ht="12">
      <c r="A16" s="30"/>
      <c r="B16" s="33"/>
      <c r="C16" s="33"/>
      <c r="D16" s="32"/>
      <c r="E16" s="33"/>
      <c r="F16" s="32"/>
      <c r="G16" s="32"/>
      <c r="H16" s="33"/>
      <c r="I16" s="33"/>
      <c r="J16" s="33"/>
      <c r="K16" s="32"/>
      <c r="L16" s="33"/>
      <c r="M16" s="33"/>
      <c r="N16" s="32"/>
      <c r="O16" s="32"/>
      <c r="P16" s="33"/>
      <c r="Q16" s="33"/>
      <c r="R16" s="33"/>
      <c r="S16" s="33"/>
      <c r="T16" s="30"/>
    </row>
    <row r="17" spans="1:20" ht="12">
      <c r="A17" s="30"/>
      <c r="B17" s="30"/>
      <c r="C17" s="30"/>
      <c r="E17" s="30"/>
      <c r="H17" s="30"/>
      <c r="I17" s="30"/>
      <c r="J17" s="30"/>
      <c r="K17" s="26"/>
      <c r="L17" s="30"/>
      <c r="M17" s="30"/>
      <c r="N17" s="26"/>
      <c r="O17" s="26"/>
      <c r="P17" s="30"/>
      <c r="Q17" s="30"/>
      <c r="R17" s="30"/>
      <c r="S17" s="30"/>
      <c r="T17" s="30"/>
    </row>
    <row r="18" spans="1:20" ht="12">
      <c r="A18" s="30"/>
      <c r="B18" s="30"/>
      <c r="C18" s="30"/>
      <c r="E18" s="30"/>
      <c r="H18" s="30"/>
      <c r="I18" s="30"/>
      <c r="J18" s="30"/>
      <c r="K18" s="26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12">
      <c r="A19" s="30"/>
      <c r="B19" s="30"/>
      <c r="C19" s="30"/>
      <c r="E19" s="30"/>
      <c r="H19" s="30"/>
      <c r="I19" s="30"/>
      <c r="J19" s="30"/>
      <c r="K19" s="26"/>
      <c r="L19" s="30"/>
      <c r="M19" s="30"/>
      <c r="N19" s="30"/>
      <c r="O19" s="30"/>
      <c r="P19" s="30"/>
      <c r="Q19" s="30"/>
      <c r="R19" s="30"/>
      <c r="S19" s="30"/>
      <c r="T19" s="30"/>
    </row>
    <row r="20" spans="1:20" ht="12">
      <c r="A20" s="30"/>
      <c r="B20" s="30"/>
      <c r="C20" s="30"/>
      <c r="E20" s="30"/>
      <c r="H20" s="30"/>
      <c r="I20" s="30"/>
      <c r="J20" s="30"/>
      <c r="K20" s="26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12">
      <c r="A21" s="30"/>
      <c r="B21" s="30"/>
      <c r="C21" s="30"/>
      <c r="E21" s="30"/>
      <c r="H21" s="30"/>
      <c r="I21" s="30"/>
      <c r="J21" s="30"/>
      <c r="K21" s="26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12">
      <c r="A22" s="30"/>
      <c r="B22" s="30"/>
      <c r="C22" s="30"/>
      <c r="E22" s="30"/>
      <c r="H22" s="102"/>
      <c r="I22" s="30"/>
      <c r="J22" s="30"/>
      <c r="K22" s="26"/>
      <c r="L22" s="102"/>
      <c r="M22" s="30"/>
      <c r="N22" s="30"/>
      <c r="O22" s="30"/>
      <c r="P22" s="30"/>
      <c r="Q22" s="30"/>
      <c r="R22" s="30"/>
      <c r="S22" s="30"/>
      <c r="T22" s="30"/>
    </row>
  </sheetData>
  <sheetProtection/>
  <printOptions/>
  <pageMargins left="0.511811" right="0.511811" top="0.590157" bottom="0.59015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石川陸上競技協会</cp:lastModifiedBy>
  <cp:lastPrinted>2014-10-19T07:15:32Z</cp:lastPrinted>
  <dcterms:created xsi:type="dcterms:W3CDTF">2013-11-12T13:51:12Z</dcterms:created>
  <dcterms:modified xsi:type="dcterms:W3CDTF">2014-10-24T23:27:15Z</dcterms:modified>
  <cp:category/>
  <cp:version/>
  <cp:contentType/>
  <cp:contentStatus/>
</cp:coreProperties>
</file>