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記録用紙" sheetId="1" r:id="rId1"/>
    <sheet name="F-SSD" sheetId="2" r:id="rId2"/>
    <sheet name="F-ST" sheetId="3" r:id="rId3"/>
    <sheet name="F-MDD" sheetId="4" r:id="rId4"/>
    <sheet name="F-HD" sheetId="5" r:id="rId5"/>
    <sheet name="F-JD" sheetId="6" r:id="rId6"/>
    <sheet name="F-JT" sheetId="7" r:id="rId7"/>
    <sheet name="F-YTT" sheetId="8" r:id="rId8"/>
    <sheet name="F-TT" sheetId="9" r:id="rId9"/>
    <sheet name="SWR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<sst xmlns="http://schemas.openxmlformats.org/spreadsheetml/2006/main" count="1372" uniqueCount="740">
  <si>
    <t>第５回小松市陸上競技フェスティバル（混成競技）</t>
  </si>
  <si>
    <t>女子の部</t>
  </si>
  <si>
    <t>種　　目</t>
  </si>
  <si>
    <t>位</t>
  </si>
  <si>
    <t>記　録</t>
  </si>
  <si>
    <t>氏　名</t>
  </si>
  <si>
    <t>所　属</t>
  </si>
  <si>
    <t>ｼｮｰﾄｽﾌﾟﾘﾝﾄD</t>
  </si>
  <si>
    <t>100m</t>
  </si>
  <si>
    <t>GR</t>
  </si>
  <si>
    <t>200m</t>
  </si>
  <si>
    <t>ｽﾌﾟﾘﾝﾄﾄﾗｲｱｽﾛﾝ</t>
  </si>
  <si>
    <t>400m</t>
  </si>
  <si>
    <t>ﾐﾄﾞﾙﾃﾞｨｽﾀﾝｽD</t>
  </si>
  <si>
    <t>800m</t>
  </si>
  <si>
    <t>1500m</t>
  </si>
  <si>
    <t>ﾊｰﾄﾞﾙﾃﾞｭｱｽﾛﾝ</t>
  </si>
  <si>
    <t>110mH</t>
  </si>
  <si>
    <t>400mH</t>
  </si>
  <si>
    <t>跳躍ﾃﾞｭｱｽﾛﾝ</t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</si>
  <si>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</si>
  <si>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</si>
  <si>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</si>
  <si>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</si>
  <si>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</si>
  <si>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</si>
  <si>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</si>
  <si>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</si>
  <si>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投擲ﾄﾗｲｱｽﾛﾝ</t>
  </si>
  <si>
    <t>JT</t>
  </si>
  <si>
    <t>ｽｳｪｰﾃﾞﾝﾘﾚｰ</t>
  </si>
  <si>
    <t>GR:大会記録</t>
  </si>
  <si>
    <t>中学女子ショートスプリントデュアスロン</t>
  </si>
  <si>
    <t>大会記録　1687点(13.31-27.01)　坂下　千奈(石川･国府中)　2006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</si>
  <si>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</si>
  <si>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</si>
  <si>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</si>
  <si>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</si>
  <si>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</si>
  <si>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</si>
  <si>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</si>
  <si>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</si>
  <si>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</si>
  <si>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</si>
  <si>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</si>
  <si>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</si>
  <si>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</si>
  <si>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佐伯　　彩夏</t>
  </si>
  <si>
    <t>石川･板 津 中</t>
  </si>
  <si>
    <t>12"69</t>
  </si>
  <si>
    <t>26"34</t>
  </si>
  <si>
    <t>横山　　桃子</t>
  </si>
  <si>
    <t>石川･金沢錦丘中</t>
  </si>
  <si>
    <t>13"41</t>
  </si>
  <si>
    <t>27"37</t>
  </si>
  <si>
    <t>辻原　　唯結</t>
  </si>
  <si>
    <t>石川･松 任 中</t>
  </si>
  <si>
    <t>13"37</t>
  </si>
  <si>
    <t>27"47</t>
  </si>
  <si>
    <t>江藤　なつみ</t>
  </si>
  <si>
    <t>石川･浅野川中</t>
  </si>
  <si>
    <t>13"33</t>
  </si>
  <si>
    <t>27"65</t>
  </si>
  <si>
    <t>山本　　里香</t>
  </si>
  <si>
    <t>13"56</t>
  </si>
  <si>
    <t>27"86</t>
  </si>
  <si>
    <t>辰田　　純菜</t>
  </si>
  <si>
    <t>13"58</t>
  </si>
  <si>
    <t>27"95</t>
  </si>
  <si>
    <t>志村　和香奈</t>
  </si>
  <si>
    <t>13"48</t>
  </si>
  <si>
    <t>28"21</t>
  </si>
  <si>
    <t>五十村　萌華</t>
  </si>
  <si>
    <t>石川･高尾台中</t>
  </si>
  <si>
    <t>13"65</t>
  </si>
  <si>
    <t>28"02</t>
  </si>
  <si>
    <t>安田　　結実</t>
  </si>
  <si>
    <t>13"77</t>
  </si>
  <si>
    <t>28"67</t>
  </si>
  <si>
    <t>黒本　明日香</t>
  </si>
  <si>
    <t>石川･芦 城 中</t>
  </si>
  <si>
    <t>13"96</t>
  </si>
  <si>
    <t>29"74</t>
  </si>
  <si>
    <t>竹本　　　唯</t>
  </si>
  <si>
    <t>14"30</t>
  </si>
  <si>
    <t>29"09</t>
  </si>
  <si>
    <t>浦田　あすか</t>
  </si>
  <si>
    <t>石川･南 部 中</t>
  </si>
  <si>
    <t>14"34</t>
  </si>
  <si>
    <t>29"41</t>
  </si>
  <si>
    <t>山崎　　志織</t>
  </si>
  <si>
    <t>14"18</t>
  </si>
  <si>
    <t>29"93</t>
  </si>
  <si>
    <t>石井　　夏実</t>
  </si>
  <si>
    <t>14"27</t>
  </si>
  <si>
    <t>29"90</t>
  </si>
  <si>
    <t>松原　　　円</t>
  </si>
  <si>
    <t>14"37</t>
  </si>
  <si>
    <t>30"05</t>
  </si>
  <si>
    <t>小川　　　唯</t>
  </si>
  <si>
    <t>石川･丸 内 中</t>
  </si>
  <si>
    <t>14"51</t>
  </si>
  <si>
    <t>29"99</t>
  </si>
  <si>
    <t>辻井　　彩乃</t>
  </si>
  <si>
    <t>14"38</t>
  </si>
  <si>
    <t>30"27</t>
  </si>
  <si>
    <t>徳村　　百花</t>
  </si>
  <si>
    <t>14"69</t>
  </si>
  <si>
    <t>30"46</t>
  </si>
  <si>
    <t>市森　咲也香</t>
  </si>
  <si>
    <t>14"75</t>
  </si>
  <si>
    <t>30"41</t>
  </si>
  <si>
    <t>森　　あやか</t>
  </si>
  <si>
    <t>14"47</t>
  </si>
  <si>
    <t>31"43</t>
  </si>
  <si>
    <t>北山　　詩菜</t>
  </si>
  <si>
    <t>30"82</t>
  </si>
  <si>
    <t>百目鬼　友香</t>
  </si>
  <si>
    <t>14"58</t>
  </si>
  <si>
    <t>31"20</t>
  </si>
  <si>
    <t>西川　　陽子</t>
  </si>
  <si>
    <t>14"80</t>
  </si>
  <si>
    <t>30"78</t>
  </si>
  <si>
    <t>細野　こよみ</t>
  </si>
  <si>
    <t>14"60</t>
  </si>
  <si>
    <t>31"27</t>
  </si>
  <si>
    <t>高野　　　葵</t>
  </si>
  <si>
    <t>14"90</t>
  </si>
  <si>
    <t>31"37</t>
  </si>
  <si>
    <t>谷川　亜里紗</t>
  </si>
  <si>
    <t>15"12</t>
  </si>
  <si>
    <t>30"97</t>
  </si>
  <si>
    <t>関戸　　湖凪</t>
  </si>
  <si>
    <t>15"13</t>
  </si>
  <si>
    <t>31"15</t>
  </si>
  <si>
    <t>中川　　真里</t>
  </si>
  <si>
    <t>15"11</t>
  </si>
  <si>
    <t>31"26</t>
  </si>
  <si>
    <t>飯田　　紗巳</t>
  </si>
  <si>
    <t>15"26</t>
  </si>
  <si>
    <t>31"42</t>
  </si>
  <si>
    <t>東　　　莉央</t>
  </si>
  <si>
    <t>15"15</t>
  </si>
  <si>
    <t>31"67</t>
  </si>
  <si>
    <t>谷本　茉理名</t>
  </si>
  <si>
    <t>15"20</t>
  </si>
  <si>
    <t>31"61</t>
  </si>
  <si>
    <t>池端　　早紀</t>
  </si>
  <si>
    <t>15"33</t>
  </si>
  <si>
    <t>31"46</t>
  </si>
  <si>
    <t>穴田　　雅実</t>
  </si>
  <si>
    <t>15"31</t>
  </si>
  <si>
    <t>31"69</t>
  </si>
  <si>
    <t>中村　ちはや</t>
  </si>
  <si>
    <t>15"45</t>
  </si>
  <si>
    <t>31"80</t>
  </si>
  <si>
    <t>矢向　　　桜</t>
  </si>
  <si>
    <t>石川･国 府 中</t>
  </si>
  <si>
    <t>15"41</t>
  </si>
  <si>
    <t>31"89</t>
  </si>
  <si>
    <t>桶谷　有津未</t>
  </si>
  <si>
    <t>15"44</t>
  </si>
  <si>
    <t>31"95</t>
  </si>
  <si>
    <t>沖泙　菜奈穂</t>
  </si>
  <si>
    <t>32"11</t>
  </si>
  <si>
    <t>山下　　瑞稀</t>
  </si>
  <si>
    <t>15"61</t>
  </si>
  <si>
    <t>32"23</t>
  </si>
  <si>
    <t>西尾　　　陽</t>
  </si>
  <si>
    <t>15"30</t>
  </si>
  <si>
    <t>33"06</t>
  </si>
  <si>
    <t>山本　　奈緖</t>
  </si>
  <si>
    <t>15"52</t>
  </si>
  <si>
    <t>32"69</t>
  </si>
  <si>
    <t>村先　　実優</t>
  </si>
  <si>
    <t>15"93</t>
  </si>
  <si>
    <t>32"00</t>
  </si>
  <si>
    <t>山下　　夏歩</t>
  </si>
  <si>
    <t>15"73</t>
  </si>
  <si>
    <t>32"71</t>
  </si>
  <si>
    <t>大石　真由華</t>
  </si>
  <si>
    <t>15"81</t>
  </si>
  <si>
    <t>32"58</t>
  </si>
  <si>
    <t>山谷　美咲生</t>
  </si>
  <si>
    <t>15"82</t>
  </si>
  <si>
    <t>32"62</t>
  </si>
  <si>
    <t>西村　　美穂</t>
  </si>
  <si>
    <t>15"83</t>
  </si>
  <si>
    <t>32"68</t>
  </si>
  <si>
    <t>中村　　春菜</t>
  </si>
  <si>
    <t>16"02</t>
  </si>
  <si>
    <t>32"31</t>
  </si>
  <si>
    <t>西出　　朱里</t>
  </si>
  <si>
    <t>15"74</t>
  </si>
  <si>
    <t>32"95</t>
  </si>
  <si>
    <t>北川　　綾菜</t>
  </si>
  <si>
    <t>15"98</t>
  </si>
  <si>
    <t>32"85</t>
  </si>
  <si>
    <t>平　　　香恋</t>
  </si>
  <si>
    <t>16"03</t>
  </si>
  <si>
    <t>32"94</t>
  </si>
  <si>
    <t>二木　　菜緒</t>
  </si>
  <si>
    <t>15"90</t>
  </si>
  <si>
    <t>33"63</t>
  </si>
  <si>
    <t>宮西　　七瀬</t>
  </si>
  <si>
    <t>16"09</t>
  </si>
  <si>
    <t>33"91</t>
  </si>
  <si>
    <t>金時　　萌恵</t>
  </si>
  <si>
    <t>16"14</t>
  </si>
  <si>
    <t>33"89</t>
  </si>
  <si>
    <t>宮本　　　碧</t>
  </si>
  <si>
    <t>16"76</t>
  </si>
  <si>
    <t>34"48</t>
  </si>
  <si>
    <t>桶谷　伊津未</t>
  </si>
  <si>
    <t>16"28</t>
  </si>
  <si>
    <t>DNS</t>
  </si>
  <si>
    <t>DNF</t>
  </si>
  <si>
    <t>北川　　美那</t>
  </si>
  <si>
    <t>16"62</t>
  </si>
  <si>
    <t>龍田　　桃子</t>
  </si>
  <si>
    <t>本田　　華歩</t>
  </si>
  <si>
    <t>架谷　　伶奈</t>
  </si>
  <si>
    <t>神内　　彩夏</t>
  </si>
  <si>
    <t>岡本　　深月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</si>
  <si>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</si>
  <si>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女子スプリントトライアスロン</t>
  </si>
  <si>
    <t>大会記録　2748点(12.86-25.94-58.75)　吉村　　舞(石川･金沢大)　2005</t>
  </si>
  <si>
    <t>４００ｍ</t>
  </si>
  <si>
    <t>結城　　祥子</t>
  </si>
  <si>
    <t>石川･金 沢 大</t>
  </si>
  <si>
    <t>12"77</t>
  </si>
  <si>
    <t>25"79</t>
  </si>
  <si>
    <t>59"10</t>
  </si>
  <si>
    <t>小泉　留里子</t>
  </si>
  <si>
    <t>石川･小 松 商</t>
  </si>
  <si>
    <t>13"16</t>
  </si>
  <si>
    <t>26"77</t>
  </si>
  <si>
    <t>59"32</t>
  </si>
  <si>
    <t>飛弾　あかり</t>
  </si>
  <si>
    <t>富山･富 山 大</t>
  </si>
  <si>
    <t>12"64</t>
  </si>
  <si>
    <t>26"41</t>
  </si>
  <si>
    <t>1'03"84</t>
  </si>
  <si>
    <t>山本　　晃子</t>
  </si>
  <si>
    <t>石川･明 峰 高</t>
  </si>
  <si>
    <t>27"30</t>
  </si>
  <si>
    <t>1'00"18</t>
  </si>
  <si>
    <t>森　　　友紀</t>
  </si>
  <si>
    <t>13"55</t>
  </si>
  <si>
    <t>27"67</t>
  </si>
  <si>
    <t>1'01"44</t>
  </si>
  <si>
    <t>小西　一二三</t>
  </si>
  <si>
    <t>石川･金沢商高</t>
  </si>
  <si>
    <t>13"49</t>
  </si>
  <si>
    <t>27"59</t>
  </si>
  <si>
    <t>1'02"50</t>
  </si>
  <si>
    <t>英　　　未来</t>
  </si>
  <si>
    <t>石川･高 岡 中</t>
  </si>
  <si>
    <t>13"53</t>
  </si>
  <si>
    <t>1'02"17</t>
  </si>
  <si>
    <t>辻原　　実歩</t>
  </si>
  <si>
    <t>13"26</t>
  </si>
  <si>
    <t>28"29</t>
  </si>
  <si>
    <t>1'02"66</t>
  </si>
  <si>
    <t>田中　　詩乃</t>
  </si>
  <si>
    <t>13"15</t>
  </si>
  <si>
    <t>27"60</t>
  </si>
  <si>
    <t>1'05"50</t>
  </si>
  <si>
    <t>中村　　凪沙</t>
  </si>
  <si>
    <t>石川･錦 丘 高</t>
  </si>
  <si>
    <t>27"81</t>
  </si>
  <si>
    <t>1'03"89</t>
  </si>
  <si>
    <t>梅村　　　遥</t>
  </si>
  <si>
    <t>石川･泉 丘 高</t>
  </si>
  <si>
    <t>13"43</t>
  </si>
  <si>
    <t>27"75</t>
  </si>
  <si>
    <t>1'04"69</t>
  </si>
  <si>
    <t>素本　　栞侑</t>
  </si>
  <si>
    <t>石川･桜 丘 高</t>
  </si>
  <si>
    <t>28"12</t>
  </si>
  <si>
    <t>1'05"33</t>
  </si>
  <si>
    <t>加藤　　由莉</t>
  </si>
  <si>
    <t>13"64</t>
  </si>
  <si>
    <t>28"46</t>
  </si>
  <si>
    <t>1'04"84</t>
  </si>
  <si>
    <t>石浦　佳代子</t>
  </si>
  <si>
    <t>28"22</t>
  </si>
  <si>
    <t>1'07"48</t>
  </si>
  <si>
    <t>佐藤　有香里</t>
  </si>
  <si>
    <t>13"90</t>
  </si>
  <si>
    <t>28"74</t>
  </si>
  <si>
    <t>1'04"93</t>
  </si>
  <si>
    <t>山岸　　　岬</t>
  </si>
  <si>
    <t>石川･鶴 来 高</t>
  </si>
  <si>
    <t>13"79</t>
  </si>
  <si>
    <t>28"45</t>
  </si>
  <si>
    <t>1'07"73</t>
  </si>
  <si>
    <t>今井　　遥菜</t>
  </si>
  <si>
    <t>29"45</t>
  </si>
  <si>
    <t>1'04"00</t>
  </si>
  <si>
    <t>島　　美沙紀</t>
  </si>
  <si>
    <t>13"68</t>
  </si>
  <si>
    <t>28"89</t>
  </si>
  <si>
    <t>1'10"74</t>
  </si>
  <si>
    <t>坂井　　夏美</t>
  </si>
  <si>
    <t>14"39</t>
  </si>
  <si>
    <t>30"08</t>
  </si>
  <si>
    <t>1'07"16</t>
  </si>
  <si>
    <t>浅野　　朱李</t>
  </si>
  <si>
    <t>石川･石川高専</t>
  </si>
  <si>
    <t>14"82</t>
  </si>
  <si>
    <t>30"79</t>
  </si>
  <si>
    <t>1'11"28</t>
  </si>
  <si>
    <t>馳　　　真実</t>
  </si>
  <si>
    <t>石川･伏 見 高</t>
  </si>
  <si>
    <t>15"70</t>
  </si>
  <si>
    <t>32"67</t>
  </si>
  <si>
    <t>1'18"27</t>
  </si>
  <si>
    <t>若林　　夏帆</t>
  </si>
  <si>
    <t>石川･小 松 高</t>
  </si>
  <si>
    <t>14"49</t>
  </si>
  <si>
    <t>29"79</t>
  </si>
  <si>
    <t>大杉　　夏海</t>
  </si>
  <si>
    <t>15"60</t>
  </si>
  <si>
    <t>32"98</t>
  </si>
  <si>
    <t>元田　　理巳</t>
  </si>
  <si>
    <t>13"94</t>
  </si>
  <si>
    <t>28"30</t>
  </si>
  <si>
    <t>北川　　貴子</t>
  </si>
  <si>
    <t>14"04</t>
  </si>
  <si>
    <t>越村　　栞奈</t>
  </si>
  <si>
    <t>堀　　久美子</t>
  </si>
  <si>
    <t>石川･北陸学院</t>
  </si>
  <si>
    <t>女子ミドルディスタンスデュアスロン</t>
  </si>
  <si>
    <t>大会記録　1576点(2.24.88-5.54.71)　中村　文香(石川･金沢泉丘高)　2008</t>
  </si>
  <si>
    <t>８００ｍ</t>
  </si>
  <si>
    <t>１５００ｍ</t>
  </si>
  <si>
    <t>合計得点</t>
  </si>
  <si>
    <t>畝本　紗斗子</t>
  </si>
  <si>
    <t>石川･金沢ＡＣ</t>
  </si>
  <si>
    <t>2'24"30</t>
  </si>
  <si>
    <t>4'56"33</t>
  </si>
  <si>
    <t>山村　　美里</t>
  </si>
  <si>
    <t>2'28"93</t>
  </si>
  <si>
    <t>5'10"49</t>
  </si>
  <si>
    <t>磯村　　麻衣</t>
  </si>
  <si>
    <t>2'29"46</t>
  </si>
  <si>
    <t>5'10"50</t>
  </si>
  <si>
    <t>梅谷　　里菜</t>
  </si>
  <si>
    <t>2'34"20</t>
  </si>
  <si>
    <t>5'16"63</t>
  </si>
  <si>
    <t>長岡　　花恵</t>
  </si>
  <si>
    <t>2'34"89</t>
  </si>
  <si>
    <t>5'16"00</t>
  </si>
  <si>
    <t>大井　　裕葵</t>
  </si>
  <si>
    <t>2'34"44</t>
  </si>
  <si>
    <t>5'21"40</t>
  </si>
  <si>
    <t>瀬山　　紗葉</t>
  </si>
  <si>
    <t>2'38"05</t>
  </si>
  <si>
    <t>5'18"87</t>
  </si>
  <si>
    <t>大橋　　彩加</t>
  </si>
  <si>
    <t>2'37"17</t>
  </si>
  <si>
    <t>5'34"45</t>
  </si>
  <si>
    <t>小田　ののか</t>
  </si>
  <si>
    <t>2'43"64</t>
  </si>
  <si>
    <t>5'27"87</t>
  </si>
  <si>
    <t>澤田　　果歩</t>
  </si>
  <si>
    <t>2'45"26</t>
  </si>
  <si>
    <t>5'30"59</t>
  </si>
  <si>
    <t>鈴木　実果穂</t>
  </si>
  <si>
    <t>2'43"20</t>
  </si>
  <si>
    <t>5'40"62</t>
  </si>
  <si>
    <t>徳永　紗彩子</t>
  </si>
  <si>
    <t>2'45"84</t>
  </si>
  <si>
    <t>5'41"42</t>
  </si>
  <si>
    <t>竹松　沙都和</t>
  </si>
  <si>
    <t>2'51"22</t>
  </si>
  <si>
    <t>5'53"84</t>
  </si>
  <si>
    <t>奥名　　香渚</t>
  </si>
  <si>
    <t>2'49"37</t>
  </si>
  <si>
    <t>6'01"76</t>
  </si>
  <si>
    <t>宮本　　　歩</t>
  </si>
  <si>
    <t>2'52"43</t>
  </si>
  <si>
    <t>5'55"56</t>
  </si>
  <si>
    <t>福田　　千寛</t>
  </si>
  <si>
    <t>2'51"87</t>
  </si>
  <si>
    <t>5'57"73</t>
  </si>
  <si>
    <t>川崎　　杏果</t>
  </si>
  <si>
    <t>2'54"84</t>
  </si>
  <si>
    <t>5'57"53</t>
  </si>
  <si>
    <t>元田　真理子</t>
  </si>
  <si>
    <t>2'54"76</t>
  </si>
  <si>
    <t>5'58"61</t>
  </si>
  <si>
    <t>片岡　　咲月</t>
  </si>
  <si>
    <t>2'52"42</t>
  </si>
  <si>
    <t>6'10"54</t>
  </si>
  <si>
    <t>番匠　　香純</t>
  </si>
  <si>
    <t>2'58"67</t>
  </si>
  <si>
    <t>6'02"42</t>
  </si>
  <si>
    <t>上山　詩央里</t>
  </si>
  <si>
    <t>3'00"99</t>
  </si>
  <si>
    <t>6'01"93</t>
  </si>
  <si>
    <t>北本　　愛莉</t>
  </si>
  <si>
    <t>6'07"54</t>
  </si>
  <si>
    <t>神田　　冴梨</t>
  </si>
  <si>
    <t>2'56"79</t>
  </si>
  <si>
    <t>6'12"63</t>
  </si>
  <si>
    <t>村中　　春菜</t>
  </si>
  <si>
    <t>2'56"66</t>
  </si>
  <si>
    <t>6'15"87</t>
  </si>
  <si>
    <t>寺坂　沙里奈</t>
  </si>
  <si>
    <t>2'59"25</t>
  </si>
  <si>
    <t>6'10"49</t>
  </si>
  <si>
    <t>細川　実咲樹</t>
  </si>
  <si>
    <t>3'06"98</t>
  </si>
  <si>
    <t>6'29"12</t>
  </si>
  <si>
    <t>塗谷　　友香</t>
  </si>
  <si>
    <t>2'50"72</t>
  </si>
  <si>
    <t>磯村　　亜衣</t>
  </si>
  <si>
    <t>2'32"39</t>
  </si>
  <si>
    <t>中條　明日香</t>
  </si>
  <si>
    <t>通筋　瀬莉佳</t>
  </si>
  <si>
    <t>石川･松 任 高</t>
  </si>
  <si>
    <t>福永　　奏美</t>
  </si>
  <si>
    <t>西浦　　奈実</t>
  </si>
  <si>
    <t>浅野　さくら</t>
  </si>
  <si>
    <t>女子ハードルデュアスロン</t>
  </si>
  <si>
    <t>大会記録　1812点(14.68-1.07.51)　永井　茜(石川･金沢学院大)　2008</t>
  </si>
  <si>
    <t>１１０ｍＨ</t>
  </si>
  <si>
    <t>４００ｍＨ</t>
  </si>
  <si>
    <t>中田　　満喜</t>
  </si>
  <si>
    <t>17"71</t>
  </si>
  <si>
    <t>1'10"26</t>
  </si>
  <si>
    <t>竹内　　美穂</t>
  </si>
  <si>
    <t>17"32</t>
  </si>
  <si>
    <t>1'12"62</t>
  </si>
  <si>
    <t>出村　　信世</t>
  </si>
  <si>
    <t>18"07</t>
  </si>
  <si>
    <t>1'12"65</t>
  </si>
  <si>
    <t>和田　まどか</t>
  </si>
  <si>
    <t>石川･津 幡 高</t>
  </si>
  <si>
    <t>18"84</t>
  </si>
  <si>
    <t>1'16"48</t>
  </si>
  <si>
    <t>本折　あゆみ</t>
  </si>
  <si>
    <t>17"27</t>
  </si>
  <si>
    <t>1'42"14</t>
  </si>
  <si>
    <t>川﨑　　友莉</t>
  </si>
  <si>
    <t>石川･大聖寺高</t>
  </si>
  <si>
    <t>林　　　恭子</t>
  </si>
  <si>
    <t>麻井　穂乃花</t>
  </si>
  <si>
    <t>中学女子跳躍デュアスロン</t>
  </si>
  <si>
    <t>大会記録　1326点(4.90-1.45)　野口　巴留奈(富山･速星中)　2007</t>
  </si>
  <si>
    <t>走幅跳</t>
  </si>
  <si>
    <t>走高跳</t>
  </si>
  <si>
    <t>ord</t>
  </si>
  <si>
    <t>東方　　梨華</t>
  </si>
  <si>
    <t>4m25</t>
  </si>
  <si>
    <t>1m30</t>
  </si>
  <si>
    <t>角海　　亜唯</t>
  </si>
  <si>
    <t>3m94</t>
  </si>
  <si>
    <t>桶　　梨々花</t>
  </si>
  <si>
    <t>4m49</t>
  </si>
  <si>
    <t>1m15</t>
  </si>
  <si>
    <t>松川　　優香</t>
  </si>
  <si>
    <t>4m36</t>
  </si>
  <si>
    <t>1m10</t>
  </si>
  <si>
    <t>藤本　　紗英</t>
  </si>
  <si>
    <t>3m60</t>
  </si>
  <si>
    <t>1m25</t>
  </si>
  <si>
    <t>坂下　由依奈</t>
  </si>
  <si>
    <t>3m59</t>
  </si>
  <si>
    <t>広上　　遙青</t>
  </si>
  <si>
    <t>3m82</t>
  </si>
  <si>
    <t>大井　咲絵子</t>
  </si>
  <si>
    <t>3m90</t>
  </si>
  <si>
    <t>1m05</t>
  </si>
  <si>
    <t>蔵　　亜舞乃</t>
  </si>
  <si>
    <t>3m33</t>
  </si>
  <si>
    <t>北村　　春佳</t>
  </si>
  <si>
    <t>3m19</t>
  </si>
  <si>
    <t>前戸　恵里佳</t>
  </si>
  <si>
    <t>3m31</t>
  </si>
  <si>
    <t>NM</t>
  </si>
  <si>
    <t>河本　　理佳</t>
  </si>
  <si>
    <t>池田　香菜子</t>
  </si>
  <si>
    <t>池田　かなみ</t>
  </si>
  <si>
    <t>林　　　志保</t>
  </si>
  <si>
    <t>女子跳躍トライアスロン</t>
  </si>
  <si>
    <t>大会記録　2141点(5.14-1.45-10.92)　町岡　絵里奈(石川･金沢二水大)　2005</t>
  </si>
  <si>
    <t>三段跳</t>
  </si>
  <si>
    <t>東方　　彩稀</t>
  </si>
  <si>
    <t>5m38</t>
  </si>
  <si>
    <t>1m45</t>
  </si>
  <si>
    <t>11m17</t>
  </si>
  <si>
    <t>柴田　　祐希</t>
  </si>
  <si>
    <t>4m61</t>
  </si>
  <si>
    <t>1m58</t>
  </si>
  <si>
    <t>9m98</t>
  </si>
  <si>
    <t>北西　　祈澄</t>
  </si>
  <si>
    <t>5m39</t>
  </si>
  <si>
    <t>1m35</t>
  </si>
  <si>
    <t>10m51</t>
  </si>
  <si>
    <t>東　　　沙耶</t>
  </si>
  <si>
    <t>1m50</t>
  </si>
  <si>
    <t>9m61</t>
  </si>
  <si>
    <t>森田　　千里</t>
  </si>
  <si>
    <t>4m74</t>
  </si>
  <si>
    <t>9m87</t>
  </si>
  <si>
    <t>小林　　美咲</t>
  </si>
  <si>
    <t>4m65</t>
  </si>
  <si>
    <t>9m35</t>
  </si>
  <si>
    <t>田中　　菜穂</t>
  </si>
  <si>
    <t>4m81</t>
  </si>
  <si>
    <t>10m03</t>
  </si>
  <si>
    <t>布川　　弓華</t>
  </si>
  <si>
    <t>4m15</t>
  </si>
  <si>
    <t>8m85</t>
  </si>
  <si>
    <t>清水　　美沙</t>
  </si>
  <si>
    <t>4m46</t>
  </si>
  <si>
    <t>8m96</t>
  </si>
  <si>
    <t>村中　　祐嘉</t>
  </si>
  <si>
    <t>5m00</t>
  </si>
  <si>
    <t>8m75</t>
  </si>
  <si>
    <t>山田　由華子</t>
  </si>
  <si>
    <t>9m23</t>
  </si>
  <si>
    <t>稲手　　莉央</t>
  </si>
  <si>
    <t>4m29</t>
  </si>
  <si>
    <t>1m40</t>
  </si>
  <si>
    <t>8m59</t>
  </si>
  <si>
    <t>江崎　　綾子</t>
  </si>
  <si>
    <t>4m55</t>
  </si>
  <si>
    <t>9m20</t>
  </si>
  <si>
    <t>中川　　美優</t>
  </si>
  <si>
    <t>8m81</t>
  </si>
  <si>
    <t>前　　有佑未</t>
  </si>
  <si>
    <t>4m34</t>
  </si>
  <si>
    <t>1m20</t>
  </si>
  <si>
    <t>9m73</t>
  </si>
  <si>
    <t>小石　　茉耶</t>
  </si>
  <si>
    <t>3m57</t>
  </si>
  <si>
    <t>8m47</t>
  </si>
  <si>
    <t>月村　　彩乃</t>
  </si>
  <si>
    <t>4m45</t>
  </si>
  <si>
    <t>8m48</t>
  </si>
  <si>
    <t>白井　　千里</t>
  </si>
  <si>
    <t>8m40</t>
  </si>
  <si>
    <t>前沢　　早紀</t>
  </si>
  <si>
    <t>石川･小松市高</t>
  </si>
  <si>
    <t>3m87</t>
  </si>
  <si>
    <t>8m78</t>
  </si>
  <si>
    <t>室　　明日香</t>
  </si>
  <si>
    <t>4m05</t>
  </si>
  <si>
    <t>8m69</t>
  </si>
  <si>
    <t>上田　　彩加</t>
  </si>
  <si>
    <t>3m77</t>
  </si>
  <si>
    <t>8m49</t>
  </si>
  <si>
    <t>石田　　真鈴</t>
  </si>
  <si>
    <t>3m99</t>
  </si>
  <si>
    <t>8m10</t>
  </si>
  <si>
    <t>村上　　麗香</t>
  </si>
  <si>
    <t>2m85</t>
  </si>
  <si>
    <t>塚本　　理紗</t>
  </si>
  <si>
    <t>3m28</t>
  </si>
  <si>
    <t>野村　　優子</t>
  </si>
  <si>
    <t>4m09</t>
  </si>
  <si>
    <t>井原　　千紗</t>
  </si>
  <si>
    <t>4m40</t>
  </si>
  <si>
    <t>真柄　　　穂</t>
  </si>
  <si>
    <t>4m41</t>
  </si>
  <si>
    <t>中学女子投擲トライアスロン</t>
  </si>
  <si>
    <t>大会記録　1512点(10.88-16.86-21.54)　土田　好美　(石川･芦城中)　2008</t>
  </si>
  <si>
    <t>砲丸投(2.721kg)</t>
  </si>
  <si>
    <t>円盤投(1.0kg)</t>
  </si>
  <si>
    <t>ｼﾞｬﾍﾞﾘｯｸｽﾛｰ</t>
  </si>
  <si>
    <t>坂下　　結香</t>
  </si>
  <si>
    <t>9m29</t>
  </si>
  <si>
    <t>18m70</t>
  </si>
  <si>
    <t>29m80</t>
  </si>
  <si>
    <t>小谷内　志帆</t>
  </si>
  <si>
    <t>8m60</t>
  </si>
  <si>
    <t>16m02</t>
  </si>
  <si>
    <t>16m32</t>
  </si>
  <si>
    <t>山田　　　楓</t>
  </si>
  <si>
    <t>7m43</t>
  </si>
  <si>
    <t>13m39</t>
  </si>
  <si>
    <t>21m64</t>
  </si>
  <si>
    <t>井村　　朱里</t>
  </si>
  <si>
    <t>8m01</t>
  </si>
  <si>
    <t>15m17</t>
  </si>
  <si>
    <t>16m30</t>
  </si>
  <si>
    <t>杉本　　莉緒</t>
  </si>
  <si>
    <t>7m58</t>
  </si>
  <si>
    <t>12m55</t>
  </si>
  <si>
    <t>18m97</t>
  </si>
  <si>
    <t>福善　　春菜</t>
  </si>
  <si>
    <t>7m67</t>
  </si>
  <si>
    <t>12m41</t>
  </si>
  <si>
    <t>11m12</t>
  </si>
  <si>
    <t>女子投擲トライアスロン</t>
  </si>
  <si>
    <t>大会記録　1768点(9.34-28.62-47.40)　町岡　絵里奈(石川･金沢二水高)　2005</t>
  </si>
  <si>
    <t>砲丸投(7.261kg)</t>
  </si>
  <si>
    <t>円盤投(2.0kg)</t>
  </si>
  <si>
    <t>やり投</t>
  </si>
  <si>
    <t>上道　　沙織</t>
  </si>
  <si>
    <t>福井･金 沢 大</t>
  </si>
  <si>
    <t>9m86</t>
  </si>
  <si>
    <t>35m43</t>
  </si>
  <si>
    <t>28m53</t>
  </si>
  <si>
    <t>渡辺　　希実</t>
  </si>
  <si>
    <t>13m04</t>
  </si>
  <si>
    <t>30m99</t>
  </si>
  <si>
    <t>20m30</t>
  </si>
  <si>
    <t>高木　　啓子</t>
  </si>
  <si>
    <t>富山･金 沢 大</t>
  </si>
  <si>
    <t>6m40</t>
  </si>
  <si>
    <t>21m23</t>
  </si>
  <si>
    <t>43m00</t>
  </si>
  <si>
    <t>木田　しのぶ</t>
  </si>
  <si>
    <t>7m82</t>
  </si>
  <si>
    <t>21m16</t>
  </si>
  <si>
    <t>37m91</t>
  </si>
  <si>
    <t>山崎　　美聡</t>
  </si>
  <si>
    <t>8m06</t>
  </si>
  <si>
    <t>25m03</t>
  </si>
  <si>
    <t>31m89</t>
  </si>
  <si>
    <t>田中　　佳織</t>
  </si>
  <si>
    <t>7m96</t>
  </si>
  <si>
    <t>27m24</t>
  </si>
  <si>
    <t>27m92</t>
  </si>
  <si>
    <t>土田　　好美</t>
  </si>
  <si>
    <t>8m16</t>
  </si>
  <si>
    <t>28m32</t>
  </si>
  <si>
    <t>21m86</t>
  </si>
  <si>
    <t>山本　　香織</t>
  </si>
  <si>
    <t>7m72</t>
  </si>
  <si>
    <t>20m66</t>
  </si>
  <si>
    <t>24m66</t>
  </si>
  <si>
    <t>樋口　　樹里</t>
  </si>
  <si>
    <t>石川･大聖寺実</t>
  </si>
  <si>
    <t>6m53</t>
  </si>
  <si>
    <t>20m55</t>
  </si>
  <si>
    <t>28m64</t>
  </si>
  <si>
    <t>関本　　有沙</t>
  </si>
  <si>
    <t>新潟･金 沢 大</t>
  </si>
  <si>
    <t>6m76</t>
  </si>
  <si>
    <t>19m26</t>
  </si>
  <si>
    <t>29m08</t>
  </si>
  <si>
    <t>山崎　　瑞季</t>
  </si>
  <si>
    <t>6m63</t>
  </si>
  <si>
    <t>22m80</t>
  </si>
  <si>
    <t>25m97</t>
  </si>
  <si>
    <t>山田　　美森</t>
  </si>
  <si>
    <t>7m56</t>
  </si>
  <si>
    <t>18m80</t>
  </si>
  <si>
    <t>25m11</t>
  </si>
  <si>
    <t>日野　　尚美</t>
  </si>
  <si>
    <t>7m04</t>
  </si>
  <si>
    <t>21m66</t>
  </si>
  <si>
    <t>23m81</t>
  </si>
  <si>
    <t>杉本　　稜香</t>
  </si>
  <si>
    <t>7m52</t>
  </si>
  <si>
    <t>20m44</t>
  </si>
  <si>
    <t>23m16</t>
  </si>
  <si>
    <t>釼持　　友貴</t>
  </si>
  <si>
    <t>7m48</t>
  </si>
  <si>
    <t>23m99</t>
  </si>
  <si>
    <t>19m29</t>
  </si>
  <si>
    <t>静岡　　実咲</t>
  </si>
  <si>
    <t>8m65</t>
  </si>
  <si>
    <t>22m98</t>
  </si>
  <si>
    <t>15m66</t>
  </si>
  <si>
    <t>中川　　瑞季</t>
  </si>
  <si>
    <t>石川･羽咋工高</t>
  </si>
  <si>
    <t>5m52</t>
  </si>
  <si>
    <t>16m81</t>
  </si>
  <si>
    <t>27m41</t>
  </si>
  <si>
    <t>手塚　　彩織</t>
  </si>
  <si>
    <t>6m77</t>
  </si>
  <si>
    <t>24m71</t>
  </si>
  <si>
    <t>14m88</t>
  </si>
  <si>
    <t>杉本　　夏季</t>
  </si>
  <si>
    <t>石川･小松工高</t>
  </si>
  <si>
    <t>8m58</t>
  </si>
  <si>
    <t>18m43</t>
  </si>
  <si>
    <t>13m64</t>
  </si>
  <si>
    <t>三井　　絵美</t>
  </si>
  <si>
    <t>6m85</t>
  </si>
  <si>
    <t>19m43</t>
  </si>
  <si>
    <t>17m98</t>
  </si>
  <si>
    <t>坂野　　文香</t>
  </si>
  <si>
    <t>7m30</t>
  </si>
  <si>
    <t>19m00</t>
  </si>
  <si>
    <t>16m52</t>
  </si>
  <si>
    <t>油田　　遥花</t>
  </si>
  <si>
    <t>6m58</t>
  </si>
  <si>
    <t>16m13</t>
  </si>
  <si>
    <t>16m26</t>
  </si>
  <si>
    <t>中谷　　美仁</t>
  </si>
  <si>
    <t>5m24</t>
  </si>
  <si>
    <t>14m78</t>
  </si>
  <si>
    <t>21m45</t>
  </si>
  <si>
    <t>髙多　　伊吹</t>
  </si>
  <si>
    <t>6m69</t>
  </si>
  <si>
    <t>17m21</t>
  </si>
  <si>
    <t>13m06</t>
  </si>
  <si>
    <t>近藤　　朱音</t>
  </si>
  <si>
    <t>5m92</t>
  </si>
  <si>
    <t>18m07</t>
  </si>
  <si>
    <t>12m54</t>
  </si>
  <si>
    <t>組順位</t>
  </si>
  <si>
    <t>2'25"84</t>
  </si>
  <si>
    <t>2'29"87</t>
  </si>
  <si>
    <t>2'30"39</t>
  </si>
  <si>
    <t>2'33"02</t>
  </si>
  <si>
    <t>2'37"06</t>
  </si>
  <si>
    <t>2'37"52</t>
  </si>
  <si>
    <t>2'39"26</t>
  </si>
  <si>
    <t>2'41"73</t>
  </si>
  <si>
    <t>2'44"78</t>
  </si>
  <si>
    <t>2'49"74</t>
  </si>
  <si>
    <t>2'51"84</t>
  </si>
  <si>
    <t>3'00"28</t>
  </si>
  <si>
    <t>3'03"43</t>
  </si>
  <si>
    <t>3'07"65</t>
  </si>
  <si>
    <t>水上　　七海</t>
  </si>
  <si>
    <t>上 田  彩 加</t>
  </si>
  <si>
    <t>石川･金 沢 商</t>
  </si>
  <si>
    <t>釼 持  友 貴</t>
  </si>
  <si>
    <t>白 井  千 里</t>
  </si>
  <si>
    <t>月 村  彩 乃</t>
  </si>
  <si>
    <t>中 谷  美 仁</t>
  </si>
  <si>
    <t>布 川  弓 華</t>
  </si>
  <si>
    <t>森 田  千 里</t>
  </si>
  <si>
    <t>喜多　　夏子</t>
  </si>
  <si>
    <t>小中　　颯季</t>
  </si>
  <si>
    <t>八田　　莉絵</t>
  </si>
  <si>
    <t>中辻　　柚里</t>
  </si>
  <si>
    <t>松野　　可奈</t>
  </si>
  <si>
    <t>中澤　　祐奈</t>
  </si>
  <si>
    <t>阪本　　真美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</si>
</sst>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+0.0;\-0.0;0.0"/>
  </numFmts>
  <fonts count="12">
    <font>
      <sz val="7.05"/>
      <name val="ＭＳ 明朝"/>
      <family val="1"/>
    </font>
    <font>
      <sz val="11"/>
      <name val="ＭＳ Ｐゴシック"/>
      <family val="0"/>
    </font>
    <font>
      <b/>
      <i/>
      <sz val="14.95"/>
      <name val="ＭＳ Ｐゴシック"/>
      <family val="3"/>
    </font>
    <font>
      <i/>
      <sz val="14.95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7.95"/>
      <name val="ＭＳ 明朝"/>
      <family val="1"/>
    </font>
    <font>
      <i/>
      <sz val="7.95"/>
      <name val="ＭＳ ゴシック"/>
      <family val="3"/>
    </font>
    <font>
      <sz val="10.45"/>
      <name val="ＭＳ 明朝"/>
      <family val="1"/>
    </font>
    <font>
      <i/>
      <sz val="10.45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8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7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Alignment="1">
      <alignment/>
    </xf>
    <xf numFmtId="0" fontId="0" fillId="0" borderId="3" xfId="0" applyAlignment="1">
      <alignment horizontal="center"/>
    </xf>
    <xf numFmtId="0" fontId="0" fillId="0" borderId="4" xfId="0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178" fontId="0" fillId="0" borderId="5" xfId="0" applyNumberFormat="1" applyBorder="1" applyAlignment="1">
      <alignment horizontal="left"/>
    </xf>
    <xf numFmtId="0" fontId="0" fillId="0" borderId="3" xfId="0" applyAlignment="1">
      <alignment horizontal="right"/>
    </xf>
    <xf numFmtId="2" fontId="0" fillId="0" borderId="3" xfId="0" applyNumberFormat="1" applyAlignment="1">
      <alignment horizontal="center"/>
    </xf>
    <xf numFmtId="178" fontId="0" fillId="0" borderId="6" xfId="0" applyNumberFormat="1" applyAlignment="1">
      <alignment horizontal="left"/>
    </xf>
    <xf numFmtId="178" fontId="0" fillId="0" borderId="6" xfId="0" applyNumberFormat="1" applyAlignment="1">
      <alignment horizontal="center"/>
    </xf>
    <xf numFmtId="0" fontId="0" fillId="0" borderId="6" xfId="0" applyAlignment="1">
      <alignment horizontal="center"/>
    </xf>
    <xf numFmtId="178" fontId="0" fillId="0" borderId="3" xfId="0" applyNumberFormat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Alignment="1">
      <alignment horizontal="left"/>
    </xf>
    <xf numFmtId="0" fontId="0" fillId="0" borderId="6" xfId="0" applyAlignment="1">
      <alignment horizontal="left"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3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0" fontId="4" fillId="0" borderId="3" xfId="0" applyFont="1" applyAlignment="1">
      <alignment horizontal="center"/>
    </xf>
    <xf numFmtId="0" fontId="4" fillId="0" borderId="6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0" fontId="6" fillId="0" borderId="3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0" fontId="6" fillId="0" borderId="6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9" xfId="0" applyFont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3" xfId="0" applyFont="1" applyAlignment="1">
      <alignment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/>
    </xf>
    <xf numFmtId="178" fontId="8" fillId="0" borderId="3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178" fontId="8" fillId="0" borderId="2" xfId="0" applyNumberFormat="1" applyFont="1" applyBorder="1" applyAlignment="1">
      <alignment horizontal="center"/>
    </xf>
    <xf numFmtId="0" fontId="8" fillId="0" borderId="3" xfId="0" applyFont="1" applyAlignment="1">
      <alignment horizontal="center"/>
    </xf>
    <xf numFmtId="0" fontId="8" fillId="0" borderId="6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/>
    </xf>
    <xf numFmtId="178" fontId="10" fillId="0" borderId="3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178" fontId="10" fillId="0" borderId="2" xfId="0" applyNumberFormat="1" applyFont="1" applyBorder="1" applyAlignment="1">
      <alignment horizontal="center"/>
    </xf>
    <xf numFmtId="0" fontId="10" fillId="0" borderId="3" xfId="0" applyFont="1" applyAlignment="1">
      <alignment horizontal="center"/>
    </xf>
    <xf numFmtId="0" fontId="10" fillId="0" borderId="6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3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25" zoomScaleNormal="125" zoomScaleSheetLayoutView="100" workbookViewId="0" topLeftCell="A1">
      <selection activeCell="C3" sqref="C3"/>
    </sheetView>
  </sheetViews>
  <sheetFormatPr defaultColWidth="13.83203125" defaultRowHeight="12.75" customHeight="1"/>
  <cols>
    <col min="1" max="1" width="15" style="0" customWidth="1"/>
    <col min="2" max="2" width="8.33203125" style="0" customWidth="1"/>
    <col min="3" max="3" width="14.83203125" style="1" customWidth="1"/>
    <col min="4" max="4" width="14.66015625" style="0" customWidth="1"/>
    <col min="5" max="5" width="8.33203125" style="0" customWidth="1"/>
    <col min="6" max="6" width="14.83203125" style="2" customWidth="1"/>
    <col min="7" max="7" width="14.66015625" style="0" customWidth="1"/>
    <col min="8" max="8" width="8.33203125" style="0" customWidth="1"/>
    <col min="9" max="9" width="14.83203125" style="2" customWidth="1"/>
    <col min="10" max="10" width="14.66015625" style="0" customWidth="1"/>
    <col min="11" max="11" width="8.33203125" style="0" customWidth="1"/>
    <col min="12" max="12" width="14.83203125" style="2" customWidth="1"/>
    <col min="13" max="13" width="14.66015625" style="0" customWidth="1"/>
    <col min="14" max="14" width="8.33203125" style="0" customWidth="1"/>
    <col min="15" max="15" width="14.83203125" style="2" customWidth="1"/>
    <col min="16" max="16" width="14.66015625" style="0" customWidth="1"/>
    <col min="17" max="17" width="8.33203125" style="0" customWidth="1"/>
    <col min="18" max="18" width="14.83203125" style="2" customWidth="1"/>
    <col min="19" max="19" width="14.66015625" style="0" customWidth="1"/>
    <col min="20" max="20" width="8.33203125" style="0" customWidth="1"/>
    <col min="21" max="21" width="14.83203125" style="2" customWidth="1"/>
    <col min="22" max="22" width="14.66015625" style="0" customWidth="1"/>
    <col min="23" max="23" width="8.33203125" style="0" customWidth="1"/>
    <col min="24" max="24" width="14.83203125" style="2" customWidth="1"/>
    <col min="25" max="25" width="14.66015625" style="0" customWidth="1"/>
    <col min="26" max="26" width="13.66015625" style="0" customWidth="1"/>
  </cols>
  <sheetData>
    <row r="1" spans="1:24" ht="15.75" customHeight="1">
      <c r="A1" s="3" t="s">
        <v>0</v>
      </c>
      <c r="C1" s="4"/>
      <c r="F1" s="5"/>
      <c r="I1" s="5"/>
      <c r="L1" s="5"/>
      <c r="O1" s="5"/>
      <c r="R1" s="5"/>
      <c r="U1" s="5"/>
      <c r="X1" s="5"/>
    </row>
    <row r="2" spans="3:24" ht="9.75">
      <c r="C2" s="4"/>
      <c r="F2" s="5"/>
      <c r="I2" s="5"/>
      <c r="L2" s="5"/>
      <c r="O2" s="5"/>
      <c r="R2" s="5"/>
      <c r="U2" s="5"/>
      <c r="X2" s="5"/>
    </row>
    <row r="3" spans="1:24" ht="15.75" customHeight="1">
      <c r="A3" s="6" t="s">
        <v>1</v>
      </c>
      <c r="C3" s="4"/>
      <c r="F3" s="5"/>
      <c r="I3" s="5"/>
      <c r="L3" s="5"/>
      <c r="O3" s="5"/>
      <c r="R3" s="5"/>
      <c r="U3" s="5"/>
      <c r="X3" s="5"/>
    </row>
    <row r="4" spans="1:26" ht="9.75">
      <c r="A4" s="7" t="s">
        <v>2</v>
      </c>
      <c r="B4" s="8">
        <v>1</v>
      </c>
      <c r="C4" s="9" t="s">
        <v>3</v>
      </c>
      <c r="D4" s="10"/>
      <c r="E4" s="8">
        <v>2</v>
      </c>
      <c r="F4" s="11" t="s">
        <v>3</v>
      </c>
      <c r="G4" s="10"/>
      <c r="H4" s="8">
        <v>3</v>
      </c>
      <c r="I4" s="11" t="s">
        <v>3</v>
      </c>
      <c r="J4" s="10"/>
      <c r="K4" s="8">
        <v>4</v>
      </c>
      <c r="L4" s="11" t="s">
        <v>3</v>
      </c>
      <c r="M4" s="10"/>
      <c r="N4" s="8">
        <v>5</v>
      </c>
      <c r="O4" s="11" t="s">
        <v>3</v>
      </c>
      <c r="P4" s="10"/>
      <c r="Q4" s="8">
        <v>6</v>
      </c>
      <c r="R4" s="11" t="s">
        <v>3</v>
      </c>
      <c r="S4" s="10"/>
      <c r="T4" s="8">
        <v>7</v>
      </c>
      <c r="U4" s="11" t="s">
        <v>3</v>
      </c>
      <c r="V4" s="10"/>
      <c r="W4" s="8">
        <v>8</v>
      </c>
      <c r="X4" s="11" t="s">
        <v>3</v>
      </c>
      <c r="Y4" s="10"/>
      <c r="Z4" s="12"/>
    </row>
    <row r="5" spans="1:26" ht="9.75">
      <c r="A5" s="13"/>
      <c r="B5" s="14" t="s">
        <v>4</v>
      </c>
      <c r="C5" s="15" t="s">
        <v>5</v>
      </c>
      <c r="D5" s="16" t="s">
        <v>6</v>
      </c>
      <c r="E5" s="14" t="s">
        <v>4</v>
      </c>
      <c r="F5" s="16" t="s">
        <v>5</v>
      </c>
      <c r="G5" s="16" t="s">
        <v>6</v>
      </c>
      <c r="H5" s="14" t="s">
        <v>4</v>
      </c>
      <c r="I5" s="16" t="s">
        <v>5</v>
      </c>
      <c r="J5" s="16" t="s">
        <v>6</v>
      </c>
      <c r="K5" s="14" t="s">
        <v>4</v>
      </c>
      <c r="L5" s="16" t="s">
        <v>5</v>
      </c>
      <c r="M5" s="16" t="s">
        <v>6</v>
      </c>
      <c r="N5" s="14" t="s">
        <v>4</v>
      </c>
      <c r="O5" s="16" t="s">
        <v>5</v>
      </c>
      <c r="P5" s="16" t="s">
        <v>6</v>
      </c>
      <c r="Q5" s="14" t="s">
        <v>4</v>
      </c>
      <c r="R5" s="16" t="s">
        <v>5</v>
      </c>
      <c r="S5" s="16" t="s">
        <v>6</v>
      </c>
      <c r="T5" s="14" t="s">
        <v>4</v>
      </c>
      <c r="U5" s="16" t="s">
        <v>5</v>
      </c>
      <c r="V5" s="16" t="s">
        <v>6</v>
      </c>
      <c r="W5" s="14" t="s">
        <v>4</v>
      </c>
      <c r="X5" s="16" t="s">
        <v>5</v>
      </c>
      <c r="Y5" s="16" t="s">
        <v>6</v>
      </c>
      <c r="Z5" s="13"/>
    </row>
    <row r="6" spans="1:26" ht="9.75">
      <c r="A6" s="17" t="s">
        <v>7</v>
      </c>
      <c r="B6" s="14">
        <f>VLOOKUP(B4,'F-SSD'!$A$6:$Q$13,16)</f>
        <v>1826</v>
      </c>
      <c r="C6" s="18" t="str">
        <f>VLOOKUP(B4,'F-SSD'!$A$6:$Q$13,3)&amp;" "&amp;VLOOKUP(B4,'F-SSD'!$A$6:$Q$13,4)</f>
        <v>佐伯　　彩夏 2</v>
      </c>
      <c r="D6" s="16" t="str">
        <f>VLOOKUP(B4,'F-SSD'!$A$6:$Q$13,5)</f>
        <v>石川･板 津 中</v>
      </c>
      <c r="E6" s="14">
        <f>VLOOKUP(E4,'F-SSD'!$A$6:$Q$13,16)</f>
        <v>1649</v>
      </c>
      <c r="F6" s="18" t="str">
        <f>VLOOKUP(E4,'F-SSD'!$A$6:$Q$13,3)&amp;" "&amp;VLOOKUP(E4,'F-SSD'!$A$6:$Q$13,4)</f>
        <v>横山　　桃子 2</v>
      </c>
      <c r="G6" s="16" t="str">
        <f>VLOOKUP(E4,'F-SSD'!$A$6:$Q$13,5)</f>
        <v>石川･金沢錦丘中</v>
      </c>
      <c r="H6" s="14">
        <f>VLOOKUP(H4,'F-SSD'!$A$6:$Q$13,16)</f>
        <v>1648</v>
      </c>
      <c r="I6" s="18" t="str">
        <f>VLOOKUP(H4,'F-SSD'!$A$6:$Q$13,3)&amp;" "&amp;VLOOKUP(H4,'F-SSD'!$A$6:$Q$13,4)</f>
        <v>辻原　　唯結 2</v>
      </c>
      <c r="J6" s="16" t="str">
        <f>VLOOKUP(H4,'F-SSD'!$A$6:$Q$13,5)</f>
        <v>石川･松 任 中</v>
      </c>
      <c r="K6" s="14">
        <f>VLOOKUP(K4,'F-SSD'!$A$6:$Q$13,16)</f>
        <v>1642</v>
      </c>
      <c r="L6" s="18" t="str">
        <f>VLOOKUP(K4,'F-SSD'!$A$6:$Q$13,3)&amp;" "&amp;VLOOKUP(K4,'F-SSD'!$A$6:$Q$13,4)</f>
        <v>江藤　なつみ 2</v>
      </c>
      <c r="M6" s="16" t="str">
        <f>VLOOKUP(K4,'F-SSD'!$A$6:$Q$13,5)</f>
        <v>石川･浅野川中</v>
      </c>
      <c r="N6" s="14">
        <f>VLOOKUP(N4,'F-SSD'!$A$6:$Q$13,16)</f>
        <v>1595</v>
      </c>
      <c r="O6" s="18" t="str">
        <f>VLOOKUP(N4,'F-SSD'!$A$6:$Q$13,3)&amp;" "&amp;VLOOKUP(N4,'F-SSD'!$A$6:$Q$13,4)</f>
        <v>山本　　里香 3</v>
      </c>
      <c r="P6" s="16" t="str">
        <f>VLOOKUP(N4,'F-SSD'!$A$6:$Q$13,5)</f>
        <v>石川･金沢錦丘中</v>
      </c>
      <c r="Q6" s="14">
        <f>VLOOKUP(Q4,'F-SSD'!$A$6:$Q$13,16)</f>
        <v>1586</v>
      </c>
      <c r="R6" s="18" t="str">
        <f>VLOOKUP(Q4,'F-SSD'!$A$6:$Q$13,3)&amp;" "&amp;VLOOKUP(Q4,'F-SSD'!$A$6:$Q$13,4)</f>
        <v>辰田　　純菜 3</v>
      </c>
      <c r="S6" s="16" t="str">
        <f>VLOOKUP(Q4,'F-SSD'!$A$6:$Q$13,5)</f>
        <v>石川･金沢錦丘中</v>
      </c>
      <c r="T6" s="14">
        <f>VLOOKUP(T4,'F-SSD'!$A$6:$Q$13,16)</f>
        <v>1585</v>
      </c>
      <c r="U6" s="18" t="str">
        <f>VLOOKUP(T4,'F-SSD'!$A$6:$Q$13,3)&amp;" "&amp;VLOOKUP(T4,'F-SSD'!$A$6:$Q$13,4)</f>
        <v>志村　和香奈 1</v>
      </c>
      <c r="V6" s="16" t="str">
        <f>VLOOKUP(T4,'F-SSD'!$A$6:$Q$13,5)</f>
        <v>石川･金沢錦丘中</v>
      </c>
      <c r="W6" s="14">
        <f>VLOOKUP(W4,'F-SSD'!$A$6:$Q$13,16)</f>
        <v>1572</v>
      </c>
      <c r="X6" s="18" t="str">
        <f>VLOOKUP(W4,'F-SSD'!$A$6:$Q$13,3)&amp;" "&amp;VLOOKUP(W4,'F-SSD'!$A$6:$Q$13,4)</f>
        <v>五十村　萌華 2</v>
      </c>
      <c r="Y6" s="16" t="str">
        <f>VLOOKUP(W4,'F-SSD'!$A$6:$Q$13,5)</f>
        <v>石川･高尾台中</v>
      </c>
      <c r="Z6" s="12"/>
    </row>
    <row r="7" spans="1:26" ht="9.75">
      <c r="A7" s="19" t="s">
        <v>8</v>
      </c>
      <c r="B7" s="20" t="str">
        <f>VLOOKUP(B4,'F-SSD'!$A$6:$Q$13,8)</f>
        <v>12"69</v>
      </c>
      <c r="C7" s="21">
        <f>VLOOKUP(B4,'F-SSD'!$A$6:$Q$13,9)</f>
        <v>0.7</v>
      </c>
      <c r="D7" s="22" t="s">
        <v>9</v>
      </c>
      <c r="E7" s="20" t="str">
        <f>VLOOKUP(E4,'F-SSD'!$A$6:$Q$13,8)</f>
        <v>13"41</v>
      </c>
      <c r="F7" s="21">
        <f>VLOOKUP(E4,'F-SSD'!$A$6:$Q$13,9)</f>
        <v>0.8</v>
      </c>
      <c r="G7" s="22"/>
      <c r="H7" s="20" t="str">
        <f>VLOOKUP(H4,'F-SSD'!$A$6:$Q$13,8)</f>
        <v>13"37</v>
      </c>
      <c r="I7" s="21">
        <f>VLOOKUP(H4,'F-SSD'!$A$6:$Q$13,9)</f>
        <v>-0.5</v>
      </c>
      <c r="J7" s="22"/>
      <c r="K7" s="20" t="str">
        <f>VLOOKUP(K4,'F-SSD'!$A$6:$Q$13,8)</f>
        <v>13"33</v>
      </c>
      <c r="L7" s="21">
        <f>VLOOKUP(K4,'F-SSD'!$A$6:$Q$13,9)</f>
        <v>-0.3</v>
      </c>
      <c r="M7" s="22"/>
      <c r="N7" s="20" t="str">
        <f>VLOOKUP(N4,'F-SSD'!$A$6:$Q$13,8)</f>
        <v>13"56</v>
      </c>
      <c r="O7" s="21">
        <f>VLOOKUP(N4,'F-SSD'!$A$6:$Q$13,9)</f>
        <v>-0.9</v>
      </c>
      <c r="P7" s="22"/>
      <c r="Q7" s="20" t="str">
        <f>VLOOKUP(Q4,'F-SSD'!$A$6:$Q$13,8)</f>
        <v>13"58</v>
      </c>
      <c r="R7" s="21">
        <f>VLOOKUP(Q4,'F-SSD'!$A$6:$Q$13,9)</f>
        <v>0.7</v>
      </c>
      <c r="S7" s="22"/>
      <c r="T7" s="20" t="str">
        <f>VLOOKUP(T4,'F-SSD'!$A$6:$Q$13,8)</f>
        <v>13"48</v>
      </c>
      <c r="U7" s="21">
        <f>VLOOKUP(T4,'F-SSD'!$A$6:$Q$13,9)</f>
        <v>0.7</v>
      </c>
      <c r="V7" s="22"/>
      <c r="W7" s="20" t="str">
        <f>VLOOKUP(W4,'F-SSD'!$A$6:$Q$13,8)</f>
        <v>13"65</v>
      </c>
      <c r="X7" s="21">
        <f>VLOOKUP(W4,'F-SSD'!$A$6:$Q$13,9)</f>
        <v>-0.2</v>
      </c>
      <c r="Y7" s="22"/>
      <c r="Z7" s="12"/>
    </row>
    <row r="8" spans="1:26" ht="9.75">
      <c r="A8" s="19" t="s">
        <v>10</v>
      </c>
      <c r="B8" s="20" t="str">
        <f>VLOOKUP(B4,'F-SSD'!$A$6:$Q$13,13)</f>
        <v>26"34</v>
      </c>
      <c r="C8" s="21">
        <f>VLOOKUP(B4,'F-SSD'!$A$6:$Q$13,14)</f>
        <v>-0.2</v>
      </c>
      <c r="D8" s="22"/>
      <c r="E8" s="20" t="str">
        <f>VLOOKUP(E4,'F-SSD'!$A$6:$Q$13,13)</f>
        <v>27"37</v>
      </c>
      <c r="F8" s="21">
        <f>VLOOKUP(E4,'F-SSD'!$A$6:$Q$13,14)</f>
        <v>1.1</v>
      </c>
      <c r="G8" s="22"/>
      <c r="H8" s="20" t="str">
        <f>VLOOKUP(H4,'F-SSD'!$A$6:$Q$13,13)</f>
        <v>27"47</v>
      </c>
      <c r="I8" s="21">
        <f>VLOOKUP(H4,'F-SSD'!$A$6:$Q$13,14)</f>
        <v>0.7</v>
      </c>
      <c r="J8" s="22"/>
      <c r="K8" s="20" t="str">
        <f>VLOOKUP(K4,'F-SSD'!$A$6:$Q$13,13)</f>
        <v>27"65</v>
      </c>
      <c r="L8" s="21">
        <f>VLOOKUP(K4,'F-SSD'!$A$6:$Q$13,14)</f>
        <v>-0.6</v>
      </c>
      <c r="M8" s="22"/>
      <c r="N8" s="20" t="str">
        <f>VLOOKUP(N4,'F-SSD'!$A$6:$Q$13,13)</f>
        <v>27"86</v>
      </c>
      <c r="O8" s="21">
        <f>VLOOKUP(N4,'F-SSD'!$A$6:$Q$13,14)</f>
        <v>0.7</v>
      </c>
      <c r="P8" s="22"/>
      <c r="Q8" s="20" t="str">
        <f>VLOOKUP(Q4,'F-SSD'!$A$6:$Q$13,13)</f>
        <v>27"95</v>
      </c>
      <c r="R8" s="21">
        <f>VLOOKUP(Q4,'F-SSD'!$A$6:$Q$13,14)</f>
        <v>-0.2</v>
      </c>
      <c r="S8" s="22"/>
      <c r="T8" s="20" t="str">
        <f>VLOOKUP(T4,'F-SSD'!$A$6:$Q$13,13)</f>
        <v>28"21</v>
      </c>
      <c r="U8" s="21">
        <f>VLOOKUP(T4,'F-SSD'!$A$6:$Q$13,14)</f>
        <v>0.7</v>
      </c>
      <c r="V8" s="22"/>
      <c r="W8" s="20" t="str">
        <f>VLOOKUP(W4,'F-SSD'!$A$6:$Q$13,13)</f>
        <v>28"02</v>
      </c>
      <c r="X8" s="21">
        <f>VLOOKUP(W4,'F-SSD'!$A$6:$Q$13,14)</f>
        <v>-0.1</v>
      </c>
      <c r="Y8" s="22"/>
      <c r="Z8" s="12"/>
    </row>
    <row r="9" spans="1:26" ht="9.75">
      <c r="A9" s="17" t="s">
        <v>11</v>
      </c>
      <c r="B9" s="14">
        <f>VLOOKUP(B4,'F-ST'!$A$6:$U$13,20)</f>
        <v>2761</v>
      </c>
      <c r="C9" s="18" t="str">
        <f>VLOOKUP(B4,'F-ST'!$A$6:$U$13,3)&amp;" "&amp;VLOOKUP(B4,'F-ST'!$A$6:$U$13,4)</f>
        <v>結城　　祥子 3</v>
      </c>
      <c r="D9" s="16" t="str">
        <f>VLOOKUP(B4,'F-ST'!$A$6:$U$13,5)</f>
        <v>石川･金 沢 大</v>
      </c>
      <c r="E9" s="14">
        <f>VLOOKUP(E4,'F-ST'!$A$6:$U$13,20)</f>
        <v>2629</v>
      </c>
      <c r="F9" s="18" t="str">
        <f>VLOOKUP(E4,'F-ST'!$A$6:$U$13,3)&amp;" "&amp;VLOOKUP(E4,'F-ST'!$A$6:$U$13,4)</f>
        <v>小泉　留里子 1</v>
      </c>
      <c r="G9" s="16" t="str">
        <f>VLOOKUP(E4,'F-ST'!$A$6:$U$13,5)</f>
        <v>石川･小 松 商</v>
      </c>
      <c r="H9" s="14">
        <f>VLOOKUP(H4,'F-ST'!$A$6:$U$13,20)</f>
        <v>2602</v>
      </c>
      <c r="I9" s="18" t="str">
        <f>VLOOKUP(H4,'F-ST'!$A$6:$U$13,3)&amp;" "&amp;VLOOKUP(H4,'F-ST'!$A$6:$U$13,4)</f>
        <v>飛弾　あかり 3</v>
      </c>
      <c r="J9" s="16" t="str">
        <f>VLOOKUP(H4,'F-ST'!$A$6:$U$13,5)</f>
        <v>富山･富 山 大</v>
      </c>
      <c r="K9" s="14">
        <f>VLOOKUP(K4,'F-ST'!$A$6:$U$13,20)</f>
        <v>2542</v>
      </c>
      <c r="L9" s="18" t="str">
        <f>VLOOKUP(K4,'F-ST'!$A$6:$U$13,3)&amp;" "&amp;VLOOKUP(K4,'F-ST'!$A$6:$U$13,4)</f>
        <v>山本　　晃子 2</v>
      </c>
      <c r="M9" s="16" t="str">
        <f>VLOOKUP(K4,'F-ST'!$A$6:$U$13,5)</f>
        <v>石川･明 峰 高</v>
      </c>
      <c r="N9" s="14">
        <f>VLOOKUP(N4,'F-ST'!$A$6:$U$13,20)</f>
        <v>2449</v>
      </c>
      <c r="O9" s="18" t="str">
        <f>VLOOKUP(N4,'F-ST'!$A$6:$U$13,3)&amp;" "&amp;VLOOKUP(N4,'F-ST'!$A$6:$U$13,4)</f>
        <v>森　　　友紀 1</v>
      </c>
      <c r="P9" s="16" t="str">
        <f>VLOOKUP(N4,'F-ST'!$A$6:$U$13,5)</f>
        <v>富山･富 山 大</v>
      </c>
      <c r="Q9" s="14">
        <f>VLOOKUP(Q4,'F-ST'!$A$6:$U$13,20)</f>
        <v>2434</v>
      </c>
      <c r="R9" s="18" t="str">
        <f>VLOOKUP(Q4,'F-ST'!$A$6:$U$13,3)&amp;" "&amp;VLOOKUP(Q4,'F-ST'!$A$6:$U$13,4)</f>
        <v>小西　一二三 2</v>
      </c>
      <c r="S9" s="16" t="str">
        <f>VLOOKUP(Q4,'F-ST'!$A$6:$U$13,5)</f>
        <v>石川･金沢商高</v>
      </c>
      <c r="T9" s="14">
        <f>VLOOKUP(T4,'F-ST'!$A$6:$U$13,20)</f>
        <v>2433</v>
      </c>
      <c r="U9" s="18" t="str">
        <f>VLOOKUP(T4,'F-ST'!$A$6:$U$13,3)&amp;" "&amp;VLOOKUP(T4,'F-ST'!$A$6:$U$13,4)</f>
        <v>英　　　未来 3</v>
      </c>
      <c r="V9" s="16" t="str">
        <f>VLOOKUP(T4,'F-ST'!$A$6:$U$13,5)</f>
        <v>石川･高 岡 中</v>
      </c>
      <c r="W9" s="14">
        <f>VLOOKUP(W4,'F-ST'!$A$6:$U$13,20)</f>
        <v>2418</v>
      </c>
      <c r="X9" s="18" t="str">
        <f>VLOOKUP(W4,'F-ST'!$A$6:$U$13,3)&amp;" "&amp;VLOOKUP(W4,'F-ST'!$A$6:$U$13,4)</f>
        <v>辻原　　実歩 2</v>
      </c>
      <c r="Y9" s="16" t="str">
        <f>VLOOKUP(W4,'F-ST'!$A$6:$U$13,5)</f>
        <v>石川･明 峰 高</v>
      </c>
      <c r="Z9" s="12"/>
    </row>
    <row r="10" spans="1:26" ht="9.75">
      <c r="A10" s="19" t="s">
        <v>8</v>
      </c>
      <c r="B10" s="13" t="str">
        <f>VLOOKUP(B4,'F-ST'!$A$6:$U$13,8)</f>
        <v>12"77</v>
      </c>
      <c r="C10" s="21">
        <f>VLOOKUP(B4,'F-ST'!$A$6:$U$13,9)</f>
        <v>0.1</v>
      </c>
      <c r="D10" s="23" t="s">
        <v>9</v>
      </c>
      <c r="E10" s="13" t="str">
        <f>VLOOKUP(E4,'F-ST'!$A$6:$U$13,8)</f>
        <v>13"16</v>
      </c>
      <c r="F10" s="21">
        <f>VLOOKUP(E4,'F-ST'!$A$6:$U$13,9)</f>
        <v>1.4</v>
      </c>
      <c r="G10" s="23"/>
      <c r="H10" s="13" t="str">
        <f>VLOOKUP(H4,'F-ST'!$A$6:$U$13,8)</f>
        <v>12"64</v>
      </c>
      <c r="I10" s="21">
        <f>VLOOKUP(H4,'F-ST'!$A$6:$U$13,9)</f>
        <v>1.4</v>
      </c>
      <c r="J10" s="23"/>
      <c r="K10" s="13" t="str">
        <f>VLOOKUP(K4,'F-ST'!$A$6:$U$13,8)</f>
        <v>13"33</v>
      </c>
      <c r="L10" s="21">
        <f>VLOOKUP(K4,'F-ST'!$A$6:$U$13,9)</f>
        <v>-0.1</v>
      </c>
      <c r="M10" s="23"/>
      <c r="N10" s="13" t="str">
        <f>VLOOKUP(N4,'F-ST'!$A$6:$U$13,8)</f>
        <v>13"55</v>
      </c>
      <c r="O10" s="21">
        <f>VLOOKUP(N4,'F-ST'!$A$6:$U$13,9)</f>
        <v>0.1</v>
      </c>
      <c r="P10" s="23"/>
      <c r="Q10" s="13" t="str">
        <f>VLOOKUP(Q4,'F-ST'!$A$6:$U$13,8)</f>
        <v>13"49</v>
      </c>
      <c r="R10" s="21">
        <f>VLOOKUP(Q4,'F-ST'!$A$6:$U$13,9)</f>
        <v>0.1</v>
      </c>
      <c r="S10" s="23"/>
      <c r="T10" s="13" t="str">
        <f>VLOOKUP(T4,'F-ST'!$A$6:$U$13,8)</f>
        <v>13"53</v>
      </c>
      <c r="U10" s="21">
        <f>VLOOKUP(T4,'F-ST'!$A$6:$U$13,9)</f>
        <v>-0.6</v>
      </c>
      <c r="V10" s="23"/>
      <c r="W10" s="13" t="str">
        <f>VLOOKUP(W4,'F-ST'!$A$6:$U$13,8)</f>
        <v>13"26</v>
      </c>
      <c r="X10" s="21">
        <f>VLOOKUP(W4,'F-ST'!$A$6:$U$13,9)</f>
        <v>1.4</v>
      </c>
      <c r="Y10" s="23"/>
      <c r="Z10" s="12"/>
    </row>
    <row r="11" spans="1:26" ht="9.75">
      <c r="A11" s="19" t="s">
        <v>10</v>
      </c>
      <c r="B11" s="13" t="str">
        <f>VLOOKUP(B4,'F-ST'!$A$6:$U$13,13)</f>
        <v>25"79</v>
      </c>
      <c r="C11" s="21">
        <f>VLOOKUP(B4,'F-ST'!$A$6:$U$13,14)</f>
        <v>-0.8</v>
      </c>
      <c r="D11" s="23"/>
      <c r="E11" s="13" t="str">
        <f>VLOOKUP(E4,'F-ST'!$A$6:$U$13,13)</f>
        <v>26"77</v>
      </c>
      <c r="F11" s="21">
        <f>VLOOKUP(E4,'F-ST'!$A$6:$U$13,14)</f>
        <v>-0.3</v>
      </c>
      <c r="G11" s="23"/>
      <c r="H11" s="13" t="str">
        <f>VLOOKUP(H4,'F-ST'!$A$6:$U$13,13)</f>
        <v>26"41</v>
      </c>
      <c r="I11" s="21">
        <f>VLOOKUP(H4,'F-ST'!$A$6:$U$13,14)</f>
        <v>-0.3</v>
      </c>
      <c r="J11" s="23"/>
      <c r="K11" s="13" t="str">
        <f>VLOOKUP(K4,'F-ST'!$A$6:$U$13,13)</f>
        <v>27"30</v>
      </c>
      <c r="L11" s="21">
        <f>VLOOKUP(K4,'F-ST'!$A$6:$U$13,14)</f>
        <v>-0.9</v>
      </c>
      <c r="M11" s="23"/>
      <c r="N11" s="13" t="str">
        <f>VLOOKUP(N4,'F-ST'!$A$6:$U$13,13)</f>
        <v>27"67</v>
      </c>
      <c r="O11" s="21">
        <f>VLOOKUP(N4,'F-ST'!$A$6:$U$13,14)</f>
        <v>-0.8</v>
      </c>
      <c r="P11" s="23"/>
      <c r="Q11" s="13" t="str">
        <f>VLOOKUP(Q4,'F-ST'!$A$6:$U$13,13)</f>
        <v>27"59</v>
      </c>
      <c r="R11" s="21">
        <f>VLOOKUP(Q4,'F-ST'!$A$6:$U$13,14)</f>
        <v>-0.8</v>
      </c>
      <c r="S11" s="23"/>
      <c r="T11" s="13" t="str">
        <f>VLOOKUP(T4,'F-ST'!$A$6:$U$13,13)</f>
        <v>27"65</v>
      </c>
      <c r="U11" s="21">
        <f>VLOOKUP(T4,'F-ST'!$A$6:$U$13,14)</f>
        <v>-0.7</v>
      </c>
      <c r="V11" s="23"/>
      <c r="W11" s="13" t="str">
        <f>VLOOKUP(W4,'F-ST'!$A$6:$U$13,13)</f>
        <v>28"29</v>
      </c>
      <c r="X11" s="21">
        <f>VLOOKUP(W4,'F-ST'!$A$6:$U$13,14)</f>
        <v>-0.3</v>
      </c>
      <c r="Y11" s="23"/>
      <c r="Z11" s="12"/>
    </row>
    <row r="12" spans="1:26" ht="9.75">
      <c r="A12" s="19" t="s">
        <v>12</v>
      </c>
      <c r="B12" s="13" t="str">
        <f>VLOOKUP(B4,'F-ST'!$A$6:$U$13,18)</f>
        <v>59"10</v>
      </c>
      <c r="C12" s="21"/>
      <c r="D12" s="23"/>
      <c r="E12" s="13" t="str">
        <f>VLOOKUP(E4,'F-ST'!$A$6:$U$13,18)</f>
        <v>59"32</v>
      </c>
      <c r="F12" s="21"/>
      <c r="G12" s="23"/>
      <c r="H12" s="13" t="str">
        <f>VLOOKUP(H4,'F-ST'!$A$6:$U$13,18)</f>
        <v>1'03"84</v>
      </c>
      <c r="I12" s="21"/>
      <c r="J12" s="23"/>
      <c r="K12" s="13" t="str">
        <f>VLOOKUP(K4,'F-ST'!$A$6:$U$13,18)</f>
        <v>1'00"18</v>
      </c>
      <c r="L12" s="21"/>
      <c r="M12" s="23"/>
      <c r="N12" s="13" t="str">
        <f>VLOOKUP(N4,'F-ST'!$A$6:$U$13,18)</f>
        <v>1'01"44</v>
      </c>
      <c r="O12" s="21"/>
      <c r="P12" s="23"/>
      <c r="Q12" s="13" t="str">
        <f>VLOOKUP(Q4,'F-ST'!$A$6:$U$13,18)</f>
        <v>1'02"50</v>
      </c>
      <c r="R12" s="21"/>
      <c r="S12" s="23"/>
      <c r="T12" s="13" t="str">
        <f>VLOOKUP(T4,'F-ST'!$A$6:$U$13,18)</f>
        <v>1'02"17</v>
      </c>
      <c r="U12" s="21"/>
      <c r="V12" s="23"/>
      <c r="W12" s="13" t="str">
        <f>VLOOKUP(W4,'F-ST'!$A$6:$U$13,18)</f>
        <v>1'02"66</v>
      </c>
      <c r="X12" s="21"/>
      <c r="Y12" s="23"/>
      <c r="Z12" s="12"/>
    </row>
    <row r="13" spans="1:26" ht="9.75">
      <c r="A13" s="17" t="s">
        <v>13</v>
      </c>
      <c r="B13" s="14">
        <f>VLOOKUP(B4,'F-MDD'!$A$6:$P$13,14)</f>
        <v>1557</v>
      </c>
      <c r="C13" s="18" t="str">
        <f>VLOOKUP(B4,'F-MDD'!$A$6:$P$13,3)&amp;" "&amp;VLOOKUP(B4,'F-MDD'!$A$6:$P$13,4)</f>
        <v>畝本　紗斗子 5</v>
      </c>
      <c r="D13" s="16" t="str">
        <f>VLOOKUP(B4,'F-MDD'!$A$6:$P$13,5)</f>
        <v>石川･金沢ＡＣ</v>
      </c>
      <c r="E13" s="14">
        <f>VLOOKUP(E4,'F-MDD'!$A$6:$P$13,14)</f>
        <v>1459</v>
      </c>
      <c r="F13" s="18" t="str">
        <f>VLOOKUP(E4,'F-MDD'!$A$6:$P$13,3)&amp;" "&amp;VLOOKUP(E4,'F-MDD'!$A$6:$P$13,4)</f>
        <v>山村　　美里 2</v>
      </c>
      <c r="G13" s="16" t="str">
        <f>VLOOKUP(E4,'F-MDD'!$A$6:$P$13,5)</f>
        <v>石川･桜 丘 高</v>
      </c>
      <c r="H13" s="14">
        <f>VLOOKUP(H4,'F-MDD'!$A$6:$P$13,14)</f>
        <v>1394</v>
      </c>
      <c r="I13" s="18" t="str">
        <f>VLOOKUP(H4,'F-MDD'!$A$6:$P$13,3)&amp;" "&amp;VLOOKUP(H4,'F-MDD'!$A$6:$P$13,4)</f>
        <v>磯村　　麻衣 2</v>
      </c>
      <c r="J13" s="16" t="str">
        <f>VLOOKUP(H4,'F-MDD'!$A$6:$P$13,5)</f>
        <v>石川･浅野川中</v>
      </c>
      <c r="K13" s="14">
        <f>VLOOKUP(K4,'F-MDD'!$A$6:$P$13,14)</f>
        <v>1294</v>
      </c>
      <c r="L13" s="18" t="str">
        <f>VLOOKUP(K4,'F-MDD'!$A$6:$P$13,3)&amp;" "&amp;VLOOKUP(K4,'F-MDD'!$A$6:$P$13,4)</f>
        <v>梅谷　　里菜 2</v>
      </c>
      <c r="M13" s="16" t="str">
        <f>VLOOKUP(K4,'F-MDD'!$A$6:$P$13,5)</f>
        <v>石川･南 部 中</v>
      </c>
      <c r="N13" s="14">
        <f>VLOOKUP(N4,'F-MDD'!$A$6:$P$13,14)</f>
        <v>1289</v>
      </c>
      <c r="O13" s="18" t="str">
        <f>VLOOKUP(N4,'F-MDD'!$A$6:$P$13,3)&amp;" "&amp;VLOOKUP(N4,'F-MDD'!$A$6:$P$13,4)</f>
        <v>長岡　　花恵 3</v>
      </c>
      <c r="P13" s="16" t="str">
        <f>VLOOKUP(N4,'F-MDD'!$A$6:$P$13,5)</f>
        <v>石川･金沢錦丘中</v>
      </c>
      <c r="Q13" s="14">
        <f>VLOOKUP(Q4,'F-MDD'!$A$6:$P$13,14)</f>
        <v>1263</v>
      </c>
      <c r="R13" s="18" t="str">
        <f>VLOOKUP(Q4,'F-MDD'!$A$6:$P$13,3)&amp;" "&amp;VLOOKUP(Q4,'F-MDD'!$A$6:$P$13,4)</f>
        <v>大井　　裕葵 1</v>
      </c>
      <c r="S13" s="16" t="str">
        <f>VLOOKUP(Q4,'F-MDD'!$A$6:$P$13,5)</f>
        <v>石川･明 峰 高</v>
      </c>
      <c r="T13" s="14">
        <f>VLOOKUP(T4,'F-MDD'!$A$6:$P$13,14)</f>
        <v>1232</v>
      </c>
      <c r="U13" s="18" t="str">
        <f>VLOOKUP(T4,'F-MDD'!$A$6:$P$13,3)&amp;" "&amp;VLOOKUP(T4,'F-MDD'!$A$6:$P$13,4)</f>
        <v>瀬山　　紗葉 2</v>
      </c>
      <c r="V13" s="16" t="str">
        <f>VLOOKUP(T4,'F-MDD'!$A$6:$P$13,5)</f>
        <v>石川･南 部 中</v>
      </c>
      <c r="W13" s="14">
        <f>VLOOKUP(W4,'F-MDD'!$A$6:$P$13,14)</f>
        <v>1154</v>
      </c>
      <c r="X13" s="18" t="str">
        <f>VLOOKUP(W4,'F-MDD'!$A$6:$P$13,3)&amp;" "&amp;VLOOKUP(W4,'F-MDD'!$A$6:$P$13,4)</f>
        <v>大橋　　彩加 2</v>
      </c>
      <c r="Y13" s="16" t="str">
        <f>VLOOKUP(W4,'F-MDD'!$A$6:$P$13,5)</f>
        <v>石川･芦 城 中</v>
      </c>
      <c r="Z13" s="12"/>
    </row>
    <row r="14" spans="1:26" ht="9.75">
      <c r="A14" s="19" t="s">
        <v>14</v>
      </c>
      <c r="B14" s="24" t="str">
        <f>VLOOKUP(B4,'F-MDD'!$A$6:$P$13,8)</f>
        <v>2'24"30</v>
      </c>
      <c r="C14" s="21"/>
      <c r="D14" s="22"/>
      <c r="E14" s="24" t="str">
        <f>VLOOKUP(E4,'F-MDD'!$A$6:$P$13,8)</f>
        <v>2'28"93</v>
      </c>
      <c r="F14" s="21"/>
      <c r="G14" s="22"/>
      <c r="H14" s="24" t="str">
        <f>VLOOKUP(H4,'F-MDD'!$A$6:$P$13,8)</f>
        <v>2'29"46</v>
      </c>
      <c r="I14" s="21"/>
      <c r="J14" s="22"/>
      <c r="K14" s="24" t="str">
        <f>VLOOKUP(K4,'F-MDD'!$A$6:$P$13,8)</f>
        <v>2'34"20</v>
      </c>
      <c r="L14" s="21"/>
      <c r="M14" s="22"/>
      <c r="N14" s="24" t="str">
        <f>VLOOKUP(N4,'F-MDD'!$A$6:$P$13,8)</f>
        <v>2'34"89</v>
      </c>
      <c r="O14" s="21"/>
      <c r="P14" s="22"/>
      <c r="Q14" s="24" t="str">
        <f>VLOOKUP(Q4,'F-MDD'!$A$6:$P$13,8)</f>
        <v>2'34"44</v>
      </c>
      <c r="R14" s="21"/>
      <c r="S14" s="22"/>
      <c r="T14" s="24" t="str">
        <f>VLOOKUP(T4,'F-MDD'!$A$6:$P$13,8)</f>
        <v>2'38"05</v>
      </c>
      <c r="U14" s="21"/>
      <c r="V14" s="22"/>
      <c r="W14" s="24" t="str">
        <f>VLOOKUP(W4,'F-MDD'!$A$6:$P$13,8)</f>
        <v>2'37"17</v>
      </c>
      <c r="X14" s="21"/>
      <c r="Y14" s="22"/>
      <c r="Z14" s="12"/>
    </row>
    <row r="15" spans="1:26" ht="9.75">
      <c r="A15" s="19" t="s">
        <v>15</v>
      </c>
      <c r="B15" s="24" t="str">
        <f>VLOOKUP(B4,'F-MDD'!$A$6:$P$13,12)</f>
        <v>4'56"33</v>
      </c>
      <c r="C15" s="21"/>
      <c r="D15" s="22"/>
      <c r="E15" s="24" t="str">
        <f>VLOOKUP(E4,'F-MDD'!$A$6:$P$13,12)</f>
        <v>5'10"49</v>
      </c>
      <c r="F15" s="21"/>
      <c r="G15" s="22"/>
      <c r="H15" s="24" t="str">
        <f>VLOOKUP(H4,'F-MDD'!$A$6:$P$13,12)</f>
        <v>5'10"50</v>
      </c>
      <c r="I15" s="21"/>
      <c r="J15" s="22"/>
      <c r="K15" s="24" t="str">
        <f>VLOOKUP(K4,'F-MDD'!$A$6:$P$13,12)</f>
        <v>5'16"63</v>
      </c>
      <c r="L15" s="21"/>
      <c r="M15" s="22"/>
      <c r="N15" s="24" t="str">
        <f>VLOOKUP(N4,'F-MDD'!$A$6:$P$13,12)</f>
        <v>5'16"00</v>
      </c>
      <c r="O15" s="21"/>
      <c r="P15" s="22"/>
      <c r="Q15" s="24" t="str">
        <f>VLOOKUP(Q4,'F-MDD'!$A$6:$P$13,12)</f>
        <v>5'21"40</v>
      </c>
      <c r="R15" s="21"/>
      <c r="S15" s="22"/>
      <c r="T15" s="24" t="str">
        <f>VLOOKUP(T4,'F-MDD'!$A$6:$P$13,12)</f>
        <v>5'18"87</v>
      </c>
      <c r="U15" s="21"/>
      <c r="V15" s="22"/>
      <c r="W15" s="24" t="str">
        <f>VLOOKUP(W4,'F-MDD'!$A$6:$P$13,12)</f>
        <v>5'34"45</v>
      </c>
      <c r="X15" s="21"/>
      <c r="Y15" s="22"/>
      <c r="Z15" s="12"/>
    </row>
    <row r="16" spans="1:26" ht="9.75">
      <c r="A16" s="17" t="s">
        <v>16</v>
      </c>
      <c r="B16" s="14">
        <f>VLOOKUP(B4,'F-HD'!$A$6:$Q$11,15)</f>
        <v>1244</v>
      </c>
      <c r="C16" s="18" t="str">
        <f>VLOOKUP(B4,'F-HD'!$A$6:$Q$11,3)&amp;" "&amp;VLOOKUP(B4,'F-HD'!$A$6:$Q$11,4)</f>
        <v>中田　　満喜 3</v>
      </c>
      <c r="D16" s="16" t="str">
        <f>VLOOKUP(B4,'F-HD'!$A$6:$Q$11,5)</f>
        <v>富山･富 山 大</v>
      </c>
      <c r="E16" s="14">
        <f>VLOOKUP(E4,'F-HD'!$A$6:$Q$11,15)</f>
        <v>1225</v>
      </c>
      <c r="F16" s="18" t="str">
        <f>VLOOKUP(E4,'F-HD'!$A$6:$Q$11,3)&amp;" "&amp;VLOOKUP(E4,'F-HD'!$A$6:$Q$11,4)</f>
        <v>竹内　　美穂 3</v>
      </c>
      <c r="G16" s="16" t="str">
        <f>VLOOKUP(E4,'F-HD'!$A$6:$Q$11,5)</f>
        <v>石川･金沢錦丘中</v>
      </c>
      <c r="H16" s="14">
        <f>VLOOKUP(H4,'F-HD'!$A$6:$Q$11,15)</f>
        <v>1154</v>
      </c>
      <c r="I16" s="18" t="str">
        <f>VLOOKUP(H4,'F-HD'!$A$6:$Q$11,3)&amp;" "&amp;VLOOKUP(H4,'F-HD'!$A$6:$Q$11,4)</f>
        <v>出村　　信世 1</v>
      </c>
      <c r="J16" s="16" t="str">
        <f>VLOOKUP(H4,'F-HD'!$A$6:$Q$11,5)</f>
        <v>石川･金沢商高</v>
      </c>
      <c r="K16" s="14">
        <f>VLOOKUP(K4,'F-HD'!$A$6:$Q$11,15)</f>
        <v>1001</v>
      </c>
      <c r="L16" s="18" t="str">
        <f>VLOOKUP(K4,'F-HD'!$A$6:$Q$11,3)&amp;" "&amp;VLOOKUP(K4,'F-HD'!$A$6:$Q$11,4)</f>
        <v>和田　まどか 1</v>
      </c>
      <c r="M16" s="16" t="str">
        <f>VLOOKUP(K4,'F-HD'!$A$6:$Q$11,5)</f>
        <v>石川･津 幡 高</v>
      </c>
      <c r="N16" s="14">
        <f>VLOOKUP(N4,'F-HD'!$A$6:$Q$11,15)</f>
        <v>758</v>
      </c>
      <c r="O16" s="18" t="str">
        <f>VLOOKUP(N4,'F-HD'!$A$6:$Q$11,3)&amp;" "&amp;VLOOKUP(N4,'F-HD'!$A$6:$Q$11,4)</f>
        <v>本折　あゆみ 2</v>
      </c>
      <c r="P16" s="16" t="str">
        <f>VLOOKUP(N4,'F-HD'!$A$6:$Q$11,5)</f>
        <v>富山･富 山 大</v>
      </c>
      <c r="Q16" s="14"/>
      <c r="R16" s="18"/>
      <c r="S16" s="16"/>
      <c r="T16" s="14"/>
      <c r="U16" s="18"/>
      <c r="V16" s="16"/>
      <c r="W16" s="14"/>
      <c r="X16" s="18"/>
      <c r="Y16" s="16"/>
      <c r="Z16" s="12"/>
    </row>
    <row r="17" spans="1:26" ht="9.75">
      <c r="A17" s="19" t="s">
        <v>17</v>
      </c>
      <c r="B17" s="20" t="str">
        <f>VLOOKUP(B4,'F-HD'!$A$6:$Q$11,8)</f>
        <v>17"71</v>
      </c>
      <c r="C17" s="21">
        <f>VLOOKUP(B4,'F-HD'!$A$6:$Q$11,9)</f>
        <v>1.4</v>
      </c>
      <c r="D17" s="22"/>
      <c r="E17" s="20" t="str">
        <f>VLOOKUP(E4,'F-HD'!$A$6:$Q$11,8)</f>
        <v>17"32</v>
      </c>
      <c r="F17" s="21">
        <f>VLOOKUP(E4,'F-HD'!$A$6:$Q$11,9)</f>
        <v>1.4</v>
      </c>
      <c r="G17" s="22"/>
      <c r="H17" s="20" t="str">
        <f>VLOOKUP(H4,'F-HD'!$A$6:$Q$11,8)</f>
        <v>18"07</v>
      </c>
      <c r="I17" s="21">
        <f>VLOOKUP(H4,'F-HD'!$A$6:$Q$11,9)</f>
        <v>1.1</v>
      </c>
      <c r="J17" s="22"/>
      <c r="K17" s="20" t="str">
        <f>VLOOKUP(K4,'F-HD'!$A$6:$Q$11,8)</f>
        <v>18"84</v>
      </c>
      <c r="L17" s="21">
        <f>VLOOKUP(K4,'F-HD'!$A$6:$Q$11,9)</f>
        <v>1.1</v>
      </c>
      <c r="M17" s="22"/>
      <c r="N17" s="20" t="str">
        <f>VLOOKUP(N4,'F-HD'!$A$6:$Q$11,8)</f>
        <v>17"27</v>
      </c>
      <c r="O17" s="21">
        <f>VLOOKUP(N4,'F-HD'!$A$6:$Q$11,9)</f>
        <v>1.1</v>
      </c>
      <c r="P17" s="22"/>
      <c r="Q17" s="20"/>
      <c r="R17" s="21"/>
      <c r="S17" s="22"/>
      <c r="T17" s="20"/>
      <c r="U17" s="21"/>
      <c r="V17" s="22"/>
      <c r="W17" s="20"/>
      <c r="X17" s="21"/>
      <c r="Y17" s="22"/>
      <c r="Z17" s="12"/>
    </row>
    <row r="18" spans="1:26" ht="9.75">
      <c r="A18" s="19" t="s">
        <v>18</v>
      </c>
      <c r="B18" s="24" t="str">
        <f>VLOOKUP(B4,'F-HD'!$A$6:$Q$11,13)</f>
        <v>1'10"26</v>
      </c>
      <c r="C18" s="21"/>
      <c r="D18" s="22"/>
      <c r="E18" s="24" t="str">
        <f>VLOOKUP(E4,'F-HD'!$A$6:$Q$11,13)</f>
        <v>1'12"62</v>
      </c>
      <c r="F18" s="21"/>
      <c r="G18" s="22"/>
      <c r="H18" s="24" t="str">
        <f>VLOOKUP(H4,'F-HD'!$A$6:$Q$11,13)</f>
        <v>1'12"65</v>
      </c>
      <c r="I18" s="21"/>
      <c r="J18" s="22"/>
      <c r="K18" s="24" t="str">
        <f>VLOOKUP(K4,'F-HD'!$A$6:$Q$11,13)</f>
        <v>1'16"48</v>
      </c>
      <c r="L18" s="21"/>
      <c r="M18" s="22"/>
      <c r="N18" s="24" t="str">
        <f>VLOOKUP(N4,'F-HD'!$A$6:$Q$11,13)</f>
        <v>1'42"14</v>
      </c>
      <c r="O18" s="21"/>
      <c r="P18" s="22"/>
      <c r="Q18" s="24"/>
      <c r="R18" s="21"/>
      <c r="S18" s="22"/>
      <c r="T18" s="24"/>
      <c r="U18" s="21"/>
      <c r="V18" s="22"/>
      <c r="W18" s="24"/>
      <c r="X18" s="21"/>
      <c r="Y18" s="22"/>
      <c r="Z18" s="12"/>
    </row>
    <row r="19" spans="1:26" ht="9.75">
      <c r="A19" s="17" t="s">
        <v>19</v>
      </c>
      <c r="B19" s="14">
        <f>VLOOKUP(B4,'F-JD'!$A$6:$Q$13,15)</f>
        <v>1064</v>
      </c>
      <c r="C19" s="18" t="str">
        <f>VLOOKUP(B4,'F-JD'!$A$6:$Q$13,3)&amp;" "&amp;VLOOKUP(B4,'F-JD'!$A$6:$Q$13,4)</f>
        <v>東方　　梨華 1</v>
      </c>
      <c r="D19" s="16" t="str">
        <f>VLOOKUP(B4,'F-JD'!$A$6:$Q$13,5)</f>
        <v>石川･金沢錦丘中</v>
      </c>
      <c r="E19" s="14">
        <f>VLOOKUP(E4,'F-JD'!$A$6:$Q$13,15)</f>
        <v>1000</v>
      </c>
      <c r="F19" s="18" t="str">
        <f>VLOOKUP(E4,'F-JD'!$A$6:$Q$13,3)&amp;" "&amp;VLOOKUP(E4,'F-JD'!$A$6:$Q$13,4)</f>
        <v>角海　　亜唯 2</v>
      </c>
      <c r="G19" s="16" t="str">
        <f>VLOOKUP(E4,'F-JD'!$A$6:$Q$13,5)</f>
        <v>石川･南 部 中</v>
      </c>
      <c r="H19" s="14">
        <f>VLOOKUP(H4,'F-JD'!$A$6:$Q$13,15)</f>
        <v>961</v>
      </c>
      <c r="I19" s="18" t="str">
        <f>VLOOKUP(H4,'F-JD'!$A$6:$Q$13,3)&amp;" "&amp;VLOOKUP(H4,'F-JD'!$A$6:$Q$13,4)</f>
        <v>桶　　梨々花 2</v>
      </c>
      <c r="J19" s="16" t="str">
        <f>VLOOKUP(H4,'F-JD'!$A$6:$Q$13,5)</f>
        <v>石川･芦 城 中</v>
      </c>
      <c r="K19" s="14">
        <f>VLOOKUP(K4,'F-JD'!$A$6:$Q$13,15)</f>
        <v>883</v>
      </c>
      <c r="L19" s="18" t="str">
        <f>VLOOKUP(K4,'F-JD'!$A$6:$Q$13,3)&amp;" "&amp;VLOOKUP(K4,'F-JD'!$A$6:$Q$13,4)</f>
        <v>松川　　優香 2</v>
      </c>
      <c r="M19" s="16" t="str">
        <f>VLOOKUP(K4,'F-JD'!$A$6:$Q$13,5)</f>
        <v>石川･芦 城 中</v>
      </c>
      <c r="N19" s="14">
        <f>VLOOKUP(N4,'F-JD'!$A$6:$Q$13,15)</f>
        <v>879</v>
      </c>
      <c r="O19" s="18" t="str">
        <f>VLOOKUP(N4,'F-JD'!$A$6:$Q$13,3)&amp;" "&amp;VLOOKUP(N4,'F-JD'!$A$6:$Q$13,4)</f>
        <v>藤本　　紗英 2</v>
      </c>
      <c r="P19" s="16" t="str">
        <f>VLOOKUP(N4,'F-JD'!$A$6:$Q$13,5)</f>
        <v>石川･芦 城 中</v>
      </c>
      <c r="Q19" s="14">
        <f>VLOOKUP(Q4,'F-JD'!$A$6:$Q$13,15)</f>
        <v>776</v>
      </c>
      <c r="R19" s="18" t="str">
        <f>VLOOKUP(Q4,'F-JD'!$A$6:$Q$13,3)&amp;" "&amp;VLOOKUP(Q4,'F-JD'!$A$6:$Q$13,4)</f>
        <v>坂下　由依奈 2</v>
      </c>
      <c r="S19" s="16" t="str">
        <f>VLOOKUP(Q4,'F-JD'!$A$6:$Q$13,5)</f>
        <v>石川･芦 城 中</v>
      </c>
      <c r="T19" s="14">
        <f>VLOOKUP(T4,'F-JD'!$A$6:$Q$13,15)</f>
        <v>772</v>
      </c>
      <c r="U19" s="18" t="str">
        <f>VLOOKUP(T4,'F-JD'!$A$6:$Q$13,3)&amp;" "&amp;VLOOKUP(T4,'F-JD'!$A$6:$Q$13,4)</f>
        <v>広上　　遙青 1</v>
      </c>
      <c r="V19" s="16" t="str">
        <f>VLOOKUP(T4,'F-JD'!$A$6:$Q$13,5)</f>
        <v>石川･芦 城 中</v>
      </c>
      <c r="W19" s="14">
        <f>VLOOKUP(W4,'F-JD'!$A$6:$Q$13,15)</f>
        <v>738</v>
      </c>
      <c r="X19" s="18" t="str">
        <f>VLOOKUP(W4,'F-JD'!$A$6:$Q$13,3)&amp;" "&amp;VLOOKUP(W4,'F-JD'!$A$6:$Q$13,4)</f>
        <v>大井　咲絵子 2</v>
      </c>
      <c r="Y19" s="16" t="str">
        <f>VLOOKUP(W4,'F-JD'!$A$6:$Q$13,5)</f>
        <v>石川･芦 城 中</v>
      </c>
      <c r="Z19" s="12"/>
    </row>
    <row r="20" spans="1:26" ht="9.75">
      <c r="A20" s="19" t="s">
        <v>20</v>
      </c>
      <c r="B20" s="20" t="str">
        <f>VLOOKUP(B4,'F-JD'!$A$6:$Q$13,8)</f>
        <v>4m25</v>
      </c>
      <c r="C20" s="21">
        <f>VLOOKUP(B4,'F-JD'!$A$6:$Q$13,9)</f>
        <v>0</v>
      </c>
      <c r="D20" s="22"/>
      <c r="E20" s="20" t="str">
        <f>VLOOKUP(E4,'F-JD'!$A$6:$Q$13,8)</f>
        <v>3m94</v>
      </c>
      <c r="F20" s="21">
        <f>VLOOKUP(E4,'F-JD'!$A$6:$Q$13,9)</f>
        <v>-0.9</v>
      </c>
      <c r="G20" s="22"/>
      <c r="H20" s="20" t="str">
        <f>VLOOKUP(H4,'F-JD'!$A$6:$Q$13,8)</f>
        <v>4m49</v>
      </c>
      <c r="I20" s="21">
        <f>VLOOKUP(H4,'F-JD'!$A$6:$Q$13,9)</f>
        <v>0.6</v>
      </c>
      <c r="J20" s="22"/>
      <c r="K20" s="20" t="str">
        <f>VLOOKUP(K4,'F-JD'!$A$6:$Q$13,8)</f>
        <v>4m36</v>
      </c>
      <c r="L20" s="21">
        <f>VLOOKUP(K4,'F-JD'!$A$6:$Q$13,9)</f>
        <v>-0.3</v>
      </c>
      <c r="M20" s="22"/>
      <c r="N20" s="20" t="str">
        <f>VLOOKUP(N4,'F-JD'!$A$6:$Q$13,8)</f>
        <v>3m60</v>
      </c>
      <c r="O20" s="21">
        <f>VLOOKUP(N4,'F-JD'!$A$6:$Q$13,9)</f>
        <v>-0.3</v>
      </c>
      <c r="P20" s="22"/>
      <c r="Q20" s="20" t="str">
        <f>VLOOKUP(Q4,'F-JD'!$A$6:$Q$13,8)</f>
        <v>3m59</v>
      </c>
      <c r="R20" s="21">
        <f>VLOOKUP(Q4,'F-JD'!$A$6:$Q$13,9)</f>
        <v>-0.4</v>
      </c>
      <c r="S20" s="22"/>
      <c r="T20" s="20" t="str">
        <f>VLOOKUP(T4,'F-JD'!$A$6:$Q$13,8)</f>
        <v>3m82</v>
      </c>
      <c r="U20" s="21">
        <f>VLOOKUP(T4,'F-JD'!$A$6:$Q$13,9)</f>
        <v>-0.7</v>
      </c>
      <c r="V20" s="22"/>
      <c r="W20" s="20" t="str">
        <f>VLOOKUP(W4,'F-JD'!$A$6:$Q$13,8)</f>
        <v>3m90</v>
      </c>
      <c r="X20" s="21">
        <f>VLOOKUP(W4,'F-JD'!$A$6:$Q$13,9)</f>
        <v>0</v>
      </c>
      <c r="Y20" s="22"/>
      <c r="Z20" s="12"/>
    </row>
    <row r="21" spans="1:26" ht="9.75">
      <c r="A21" s="19" t="s">
        <v>21</v>
      </c>
      <c r="B21" s="20" t="str">
        <f>VLOOKUP(B4,'F-JD'!$A$6:$Q$13,13)</f>
        <v>1m30</v>
      </c>
      <c r="C21" s="21"/>
      <c r="D21" s="22"/>
      <c r="E21" s="20" t="str">
        <f>VLOOKUP(E4,'F-JD'!$A$6:$Q$13,13)</f>
        <v>1m30</v>
      </c>
      <c r="F21" s="21"/>
      <c r="G21" s="22"/>
      <c r="H21" s="20" t="str">
        <f>VLOOKUP(H4,'F-JD'!$A$6:$Q$13,13)</f>
        <v>1m15</v>
      </c>
      <c r="I21" s="21"/>
      <c r="J21" s="22"/>
      <c r="K21" s="20" t="str">
        <f>VLOOKUP(K4,'F-JD'!$A$6:$Q$13,13)</f>
        <v>1m10</v>
      </c>
      <c r="L21" s="21"/>
      <c r="M21" s="22"/>
      <c r="N21" s="20" t="str">
        <f>VLOOKUP(N4,'F-JD'!$A$6:$Q$13,13)</f>
        <v>1m25</v>
      </c>
      <c r="O21" s="21"/>
      <c r="P21" s="22"/>
      <c r="Q21" s="20" t="str">
        <f>VLOOKUP(Q4,'F-JD'!$A$6:$Q$13,13)</f>
        <v>1m15</v>
      </c>
      <c r="R21" s="21"/>
      <c r="S21" s="22"/>
      <c r="T21" s="20" t="str">
        <f>VLOOKUP(T4,'F-JD'!$A$6:$Q$13,13)</f>
        <v>1m10</v>
      </c>
      <c r="U21" s="21"/>
      <c r="V21" s="22"/>
      <c r="W21" s="20" t="str">
        <f>VLOOKUP(W4,'F-JD'!$A$6:$Q$13,13)</f>
        <v>1m05</v>
      </c>
      <c r="X21" s="21"/>
      <c r="Y21" s="22"/>
      <c r="Z21" s="12"/>
    </row>
    <row r="22" spans="1:26" ht="9.75">
      <c r="A22" s="17" t="s">
        <v>22</v>
      </c>
      <c r="B22" s="14">
        <f>VLOOKUP(B4,'F-JT'!$A$6:$U$13,20)</f>
        <v>2259</v>
      </c>
      <c r="C22" s="18" t="str">
        <f>VLOOKUP(B4,'F-JT'!$A$6:$U$13,3)&amp;" "&amp;VLOOKUP(B4,'F-JT'!$A$6:$U$13,4)</f>
        <v>東方　　彩稀 3</v>
      </c>
      <c r="D22" s="16" t="str">
        <f>VLOOKUP(B4,'F-JT'!$A$6:$U$13,5)</f>
        <v>石川･錦 丘 高</v>
      </c>
      <c r="E22" s="14">
        <f>VLOOKUP(E4,'F-JT'!$A$6:$U$13,20)</f>
        <v>2113</v>
      </c>
      <c r="F22" s="18" t="str">
        <f>VLOOKUP(E4,'F-JT'!$A$6:$U$13,3)&amp;" "&amp;VLOOKUP(E4,'F-JT'!$A$6:$U$13,4)</f>
        <v>柴田　　祐希 2</v>
      </c>
      <c r="G22" s="16" t="str">
        <f>VLOOKUP(E4,'F-JT'!$A$6:$U$13,5)</f>
        <v>石川･小 松 商</v>
      </c>
      <c r="H22" s="14">
        <f>VLOOKUP(H4,'F-JT'!$A$6:$U$13,20)</f>
        <v>2091</v>
      </c>
      <c r="I22" s="18" t="str">
        <f>VLOOKUP(H4,'F-JT'!$A$6:$U$13,3)&amp;" "&amp;VLOOKUP(H4,'F-JT'!$A$6:$U$13,4)</f>
        <v>北西　　祈澄 1</v>
      </c>
      <c r="J22" s="16" t="str">
        <f>VLOOKUP(H4,'F-JT'!$A$6:$U$13,5)</f>
        <v>石川･小 松 商</v>
      </c>
      <c r="K22" s="14">
        <f>VLOOKUP(K4,'F-JT'!$A$6:$U$13,20)</f>
        <v>1940</v>
      </c>
      <c r="L22" s="18" t="str">
        <f>VLOOKUP(K4,'F-JT'!$A$6:$U$13,3)&amp;" "&amp;VLOOKUP(K4,'F-JT'!$A$6:$U$13,4)</f>
        <v>東　　　沙耶 1</v>
      </c>
      <c r="M22" s="16" t="str">
        <f>VLOOKUP(K4,'F-JT'!$A$6:$U$13,5)</f>
        <v>石川･小 松 商</v>
      </c>
      <c r="N22" s="14">
        <f>VLOOKUP(N4,'F-JT'!$A$6:$U$13,20)</f>
        <v>1838</v>
      </c>
      <c r="O22" s="18" t="str">
        <f>VLOOKUP(N4,'F-JT'!$A$6:$U$13,3)&amp;" "&amp;VLOOKUP(N4,'F-JT'!$A$6:$U$13,4)</f>
        <v>森田　　千里 2</v>
      </c>
      <c r="P22" s="16" t="str">
        <f>VLOOKUP(N4,'F-JT'!$A$6:$U$13,5)</f>
        <v>石川･金沢商高</v>
      </c>
      <c r="Q22" s="14">
        <f>VLOOKUP(Q4,'F-JT'!$A$6:$U$13,20)</f>
        <v>1818</v>
      </c>
      <c r="R22" s="18" t="str">
        <f>VLOOKUP(Q4,'F-JT'!$A$6:$U$13,3)&amp;" "&amp;VLOOKUP(Q4,'F-JT'!$A$6:$U$13,4)</f>
        <v>小林　　美咲 1</v>
      </c>
      <c r="S22" s="16" t="str">
        <f>VLOOKUP(Q4,'F-JT'!$A$6:$U$13,5)</f>
        <v>石川･小 松 商</v>
      </c>
      <c r="T22" s="14">
        <f>VLOOKUP(T4,'F-JT'!$A$6:$U$13,20)</f>
        <v>1817</v>
      </c>
      <c r="U22" s="18" t="str">
        <f>VLOOKUP(T4,'F-JT'!$A$6:$U$13,3)&amp;" "&amp;VLOOKUP(T4,'F-JT'!$A$6:$U$13,4)</f>
        <v>田中　　菜穂 3</v>
      </c>
      <c r="V22" s="16" t="str">
        <f>VLOOKUP(T4,'F-JT'!$A$6:$U$13,5)</f>
        <v>石川･金 沢 大</v>
      </c>
      <c r="W22" s="14">
        <f>VLOOKUP(W4,'F-JT'!$A$6:$U$13,20)</f>
        <v>1768</v>
      </c>
      <c r="X22" s="18" t="str">
        <f>VLOOKUP(W4,'F-JT'!$A$6:$U$13,3)&amp;" "&amp;VLOOKUP(W4,'F-JT'!$A$6:$U$13,4)</f>
        <v>布川　　弓華 2</v>
      </c>
      <c r="Y22" s="16" t="str">
        <f>VLOOKUP(W4,'F-JT'!$A$6:$U$13,5)</f>
        <v>石川･金沢商高</v>
      </c>
      <c r="Z22" s="12"/>
    </row>
    <row r="23" spans="1:26" ht="9.75">
      <c r="A23" s="19" t="s">
        <v>20</v>
      </c>
      <c r="B23" s="20" t="str">
        <f>VLOOKUP(B4,'F-JT'!$A$6:$U$13,8)</f>
        <v>5m38</v>
      </c>
      <c r="C23" s="21">
        <f>VLOOKUP(B4,'F-JT'!$A$6:$U$13,9)</f>
        <v>-0.6</v>
      </c>
      <c r="D23" s="22" t="s">
        <v>9</v>
      </c>
      <c r="E23" s="20" t="str">
        <f>VLOOKUP(E4,'F-JT'!$A$6:$U$13,8)</f>
        <v>4m61</v>
      </c>
      <c r="F23" s="21">
        <f>VLOOKUP(E4,'F-JT'!$A$6:$U$13,9)</f>
        <v>-0.2</v>
      </c>
      <c r="G23" s="22"/>
      <c r="H23" s="20" t="str">
        <f>VLOOKUP(H4,'F-JT'!$A$6:$U$13,8)</f>
        <v>5m39</v>
      </c>
      <c r="I23" s="21">
        <f>VLOOKUP(H4,'F-JT'!$A$6:$U$13,9)</f>
        <v>-0.4</v>
      </c>
      <c r="J23" s="22"/>
      <c r="K23" s="20" t="str">
        <f>VLOOKUP(K4,'F-JT'!$A$6:$U$13,8)</f>
        <v>4m36</v>
      </c>
      <c r="L23" s="21">
        <f>VLOOKUP(K4,'F-JT'!$A$6:$U$13,9)</f>
        <v>0</v>
      </c>
      <c r="M23" s="22"/>
      <c r="N23" s="20" t="str">
        <f>VLOOKUP(N4,'F-JT'!$A$6:$U$13,8)</f>
        <v>4m74</v>
      </c>
      <c r="O23" s="21">
        <f>VLOOKUP(N4,'F-JT'!$A$6:$U$13,9)</f>
        <v>-0.6</v>
      </c>
      <c r="P23" s="22"/>
      <c r="Q23" s="20" t="str">
        <f>VLOOKUP(Q4,'F-JT'!$A$6:$U$13,8)</f>
        <v>4m65</v>
      </c>
      <c r="R23" s="21">
        <f>VLOOKUP(Q4,'F-JT'!$A$6:$U$13,9)</f>
        <v>-0.3</v>
      </c>
      <c r="S23" s="22"/>
      <c r="T23" s="20" t="str">
        <f>VLOOKUP(T4,'F-JT'!$A$6:$U$13,8)</f>
        <v>4m81</v>
      </c>
      <c r="U23" s="21">
        <f>VLOOKUP(T4,'F-JT'!$A$6:$U$13,9)</f>
        <v>0.5</v>
      </c>
      <c r="V23" s="22"/>
      <c r="W23" s="20" t="str">
        <f>VLOOKUP(W4,'F-JT'!$A$6:$U$13,8)</f>
        <v>4m15</v>
      </c>
      <c r="X23" s="21">
        <f>VLOOKUP(W4,'F-JT'!$A$6:$U$13,9)</f>
        <v>-0.7</v>
      </c>
      <c r="Y23" s="22"/>
      <c r="Z23" s="12"/>
    </row>
    <row r="24" spans="1:26" ht="9.75">
      <c r="A24" s="19" t="s">
        <v>21</v>
      </c>
      <c r="B24" s="20" t="str">
        <f>VLOOKUP(B4,'F-JT'!$A$6:$U$13,13)</f>
        <v>1m45</v>
      </c>
      <c r="C24" s="21"/>
      <c r="D24" s="22"/>
      <c r="E24" s="20" t="str">
        <f>VLOOKUP(E4,'F-JT'!$A$6:$U$13,13)</f>
        <v>1m58</v>
      </c>
      <c r="F24" s="21"/>
      <c r="G24" s="22"/>
      <c r="H24" s="20" t="str">
        <f>VLOOKUP(H4,'F-JT'!$A$6:$U$13,13)</f>
        <v>1m35</v>
      </c>
      <c r="I24" s="21"/>
      <c r="J24" s="22"/>
      <c r="K24" s="20" t="str">
        <f>VLOOKUP(K4,'F-JT'!$A$6:$U$13,13)</f>
        <v>1m50</v>
      </c>
      <c r="L24" s="21"/>
      <c r="M24" s="22"/>
      <c r="N24" s="20" t="str">
        <f>VLOOKUP(N4,'F-JT'!$A$6:$U$13,13)</f>
        <v>1m30</v>
      </c>
      <c r="O24" s="21"/>
      <c r="P24" s="22"/>
      <c r="Q24" s="20" t="str">
        <f>VLOOKUP(Q4,'F-JT'!$A$6:$U$13,13)</f>
        <v>1m35</v>
      </c>
      <c r="R24" s="21"/>
      <c r="S24" s="22"/>
      <c r="T24" s="20" t="str">
        <f>VLOOKUP(T4,'F-JT'!$A$6:$U$13,13)</f>
        <v>1m25</v>
      </c>
      <c r="U24" s="21"/>
      <c r="V24" s="22"/>
      <c r="W24" s="20" t="str">
        <f>VLOOKUP(W4,'F-JT'!$A$6:$U$13,13)</f>
        <v>1m45</v>
      </c>
      <c r="X24" s="21"/>
      <c r="Y24" s="22"/>
      <c r="Z24" s="12"/>
    </row>
    <row r="25" spans="1:26" ht="9.75">
      <c r="A25" s="19" t="s">
        <v>23</v>
      </c>
      <c r="B25" s="20" t="str">
        <f>VLOOKUP(B4,'F-JT'!$A$6:$U$13,17)</f>
        <v>11m17</v>
      </c>
      <c r="C25" s="21">
        <f>VLOOKUP(B4,'F-JT'!$A$6:$U$13,18)</f>
        <v>-0.2</v>
      </c>
      <c r="D25" s="22"/>
      <c r="E25" s="20" t="str">
        <f>VLOOKUP(E4,'F-JT'!$A$6:$U$13,17)</f>
        <v>9m98</v>
      </c>
      <c r="F25" s="21">
        <f>VLOOKUP(E4,'F-JT'!$A$6:$U$13,18)</f>
        <v>-0.2</v>
      </c>
      <c r="G25" s="22"/>
      <c r="H25" s="20" t="str">
        <f>VLOOKUP(H4,'F-JT'!$A$6:$U$13,17)</f>
        <v>10m51</v>
      </c>
      <c r="I25" s="21">
        <f>VLOOKUP(H4,'F-JT'!$A$6:$U$13,18)</f>
        <v>0</v>
      </c>
      <c r="J25" s="22"/>
      <c r="K25" s="20" t="str">
        <f>VLOOKUP(K4,'F-JT'!$A$6:$U$13,17)</f>
        <v>9m61</v>
      </c>
      <c r="L25" s="21">
        <f>VLOOKUP(K4,'F-JT'!$A$6:$U$13,18)</f>
        <v>0</v>
      </c>
      <c r="M25" s="22"/>
      <c r="N25" s="20" t="str">
        <f>VLOOKUP(N4,'F-JT'!$A$6:$U$13,17)</f>
        <v>9m87</v>
      </c>
      <c r="O25" s="21">
        <f>VLOOKUP(N4,'F-JT'!$A$6:$U$13,18)</f>
        <v>-0.3</v>
      </c>
      <c r="P25" s="22"/>
      <c r="Q25" s="20" t="str">
        <f>VLOOKUP(Q4,'F-JT'!$A$6:$U$13,17)</f>
        <v>9m35</v>
      </c>
      <c r="R25" s="21">
        <f>VLOOKUP(Q4,'F-JT'!$A$6:$U$13,18)</f>
        <v>-0.3</v>
      </c>
      <c r="S25" s="22"/>
      <c r="T25" s="20" t="str">
        <f>VLOOKUP(T4,'F-JT'!$A$6:$U$13,17)</f>
        <v>10m03</v>
      </c>
      <c r="U25" s="21">
        <f>VLOOKUP(T4,'F-JT'!$A$6:$U$13,18)</f>
        <v>0</v>
      </c>
      <c r="V25" s="22"/>
      <c r="W25" s="20" t="str">
        <f>VLOOKUP(W4,'F-JT'!$A$6:$U$13,17)</f>
        <v>8m85</v>
      </c>
      <c r="X25" s="21">
        <f>VLOOKUP(W4,'F-JT'!$A$6:$U$13,18)</f>
        <v>-0.2</v>
      </c>
      <c r="Y25" s="22"/>
      <c r="Z25" s="12"/>
    </row>
    <row r="26" spans="1:26" ht="9.75">
      <c r="A26" s="17" t="s">
        <v>24</v>
      </c>
      <c r="B26" s="14">
        <f>VLOOKUP(B4,'F-YTT'!$A$6:$R$13,18)</f>
        <v>1256</v>
      </c>
      <c r="C26" s="18" t="str">
        <f>VLOOKUP(B4,'F-YTT'!$A$6:$Q$13,3)&amp;" "&amp;VLOOKUP(B4,'F-YTT'!$A$6:$Q$13,4)</f>
        <v>坂下　　結香 3</v>
      </c>
      <c r="D26" s="16" t="str">
        <f>VLOOKUP(B4,'F-YTT'!$A$6:$Q$13,5)</f>
        <v>石川･金沢錦丘中</v>
      </c>
      <c r="E26" s="14">
        <f>VLOOKUP(E4,'F-YTT'!$A$6:$R$13,18)</f>
        <v>914</v>
      </c>
      <c r="F26" s="25" t="str">
        <f>VLOOKUP(E4,'F-YTT'!$A$6:$Q$13,3)&amp;" "&amp;VLOOKUP(E4,'F-YTT'!$A$6:$Q$13,4)</f>
        <v>小谷内　志帆 2</v>
      </c>
      <c r="G26" s="16" t="str">
        <f>VLOOKUP(E4,'F-YTT'!$A$6:$Q$13,5)</f>
        <v>石川･松 任 中</v>
      </c>
      <c r="H26" s="14">
        <f>VLOOKUP(H4,'F-YTT'!$A$6:$R$13,18)</f>
        <v>893</v>
      </c>
      <c r="I26" s="25" t="str">
        <f>VLOOKUP(H4,'F-YTT'!$A$6:$Q$13,3)&amp;" "&amp;VLOOKUP(H4,'F-YTT'!$A$6:$Q$13,4)</f>
        <v>山田　　　楓 2</v>
      </c>
      <c r="J26" s="16" t="str">
        <f>VLOOKUP(H4,'F-YTT'!$A$6:$Q$13,5)</f>
        <v>石川･松 任 中</v>
      </c>
      <c r="K26" s="14">
        <f>VLOOKUP(K4,'F-YTT'!$A$6:$R$13,18)</f>
        <v>862</v>
      </c>
      <c r="L26" s="25" t="str">
        <f>VLOOKUP(K4,'F-YTT'!$A$6:$Q$13,3)&amp;" "&amp;VLOOKUP(K4,'F-YTT'!$A$6:$Q$13,4)</f>
        <v>井村　　朱里 2</v>
      </c>
      <c r="M26" s="16" t="str">
        <f>VLOOKUP(K4,'F-YTT'!$A$6:$Q$13,5)</f>
        <v>石川･芦 城 中</v>
      </c>
      <c r="N26" s="14">
        <f>VLOOKUP(N4,'F-YTT'!$A$6:$R$13,18)</f>
        <v>837</v>
      </c>
      <c r="O26" s="25" t="str">
        <f>VLOOKUP(N4,'F-YTT'!$A$6:$Q$13,3)&amp;" "&amp;VLOOKUP(N4,'F-YTT'!$A$6:$Q$13,4)</f>
        <v>杉本　　莉緒 2</v>
      </c>
      <c r="P26" s="16" t="str">
        <f>VLOOKUP(N4,'F-YTT'!$A$6:$Q$13,5)</f>
        <v>石川･芦 城 中</v>
      </c>
      <c r="Q26" s="14">
        <f>VLOOKUP(Q4,'F-YTT'!$A$6:$R$13,18)</f>
        <v>696</v>
      </c>
      <c r="R26" s="25" t="str">
        <f>VLOOKUP(Q4,'F-YTT'!$A$6:$Q$13,3)&amp;" "&amp;VLOOKUP(Q4,'F-YTT'!$A$6:$Q$13,4)</f>
        <v>福善　　春菜 2</v>
      </c>
      <c r="S26" s="16" t="str">
        <f>VLOOKUP(Q4,'F-YTT'!$A$6:$Q$13,5)</f>
        <v>石川･松 任 中</v>
      </c>
      <c r="T26" s="14"/>
      <c r="U26" s="25"/>
      <c r="V26" s="16"/>
      <c r="W26" s="14"/>
      <c r="X26" s="25"/>
      <c r="Y26" s="16"/>
      <c r="Z26" s="12"/>
    </row>
    <row r="27" spans="1:26" ht="9.75">
      <c r="A27" s="19" t="s">
        <v>25</v>
      </c>
      <c r="B27" s="20" t="str">
        <f>VLOOKUP(B4,'F-YTT'!$A$6:$Q$13,8)</f>
        <v>9m29</v>
      </c>
      <c r="C27" s="21"/>
      <c r="D27" s="22"/>
      <c r="E27" s="20" t="str">
        <f>VLOOKUP(E4,'F-YTT'!$A$6:$Q$13,8)</f>
        <v>8m60</v>
      </c>
      <c r="F27" s="21"/>
      <c r="G27" s="22"/>
      <c r="H27" s="20" t="str">
        <f>VLOOKUP(H4,'F-YTT'!$A$6:$Q$13,8)</f>
        <v>7m43</v>
      </c>
      <c r="I27" s="21"/>
      <c r="J27" s="22"/>
      <c r="K27" s="20" t="str">
        <f>VLOOKUP(K4,'F-YTT'!$A$6:$Q$13,8)</f>
        <v>8m01</v>
      </c>
      <c r="L27" s="21"/>
      <c r="M27" s="22"/>
      <c r="N27" s="20" t="str">
        <f>VLOOKUP(N4,'F-YTT'!$A$6:$Q$13,8)</f>
        <v>7m58</v>
      </c>
      <c r="O27" s="21"/>
      <c r="P27" s="22"/>
      <c r="Q27" s="20" t="str">
        <f>VLOOKUP(Q4,'F-YTT'!$A$6:$Q$13,8)</f>
        <v>7m67</v>
      </c>
      <c r="R27" s="21"/>
      <c r="S27" s="22"/>
      <c r="T27" s="20"/>
      <c r="U27" s="21"/>
      <c r="V27" s="22"/>
      <c r="W27" s="20"/>
      <c r="X27" s="21"/>
      <c r="Y27" s="22"/>
      <c r="Z27" s="12"/>
    </row>
    <row r="28" spans="1:26" ht="9.75">
      <c r="A28" s="19" t="s">
        <v>26</v>
      </c>
      <c r="B28" s="20" t="str">
        <f>VLOOKUP(B4,'F-YTT'!$A$6:$Q$13,12)</f>
        <v>18m70</v>
      </c>
      <c r="C28" s="21"/>
      <c r="D28" s="22"/>
      <c r="E28" s="20" t="str">
        <f>VLOOKUP(E4,'F-YTT'!$A$6:$Q$13,12)</f>
        <v>16m02</v>
      </c>
      <c r="F28" s="21"/>
      <c r="G28" s="22"/>
      <c r="H28" s="20" t="str">
        <f>VLOOKUP(H4,'F-YTT'!$A$6:$Q$13,12)</f>
        <v>13m39</v>
      </c>
      <c r="I28" s="21"/>
      <c r="J28" s="22"/>
      <c r="K28" s="20" t="str">
        <f>VLOOKUP(K4,'F-YTT'!$A$6:$Q$13,12)</f>
        <v>15m17</v>
      </c>
      <c r="L28" s="21"/>
      <c r="M28" s="22"/>
      <c r="N28" s="20" t="str">
        <f>VLOOKUP(N4,'F-YTT'!$A$6:$Q$13,12)</f>
        <v>12m55</v>
      </c>
      <c r="O28" s="21"/>
      <c r="P28" s="22"/>
      <c r="Q28" s="20" t="str">
        <f>VLOOKUP(Q4,'F-YTT'!$A$6:$Q$13,12)</f>
        <v>12m41</v>
      </c>
      <c r="R28" s="21"/>
      <c r="S28" s="22"/>
      <c r="T28" s="20"/>
      <c r="U28" s="21"/>
      <c r="V28" s="22"/>
      <c r="W28" s="20"/>
      <c r="X28" s="21"/>
      <c r="Y28" s="22"/>
      <c r="Z28" s="12"/>
    </row>
    <row r="29" spans="1:26" ht="9.75">
      <c r="A29" s="19" t="s">
        <v>27</v>
      </c>
      <c r="B29" s="20" t="str">
        <f>VLOOKUP(B4,'F-YTT'!$A$6:$Q$13,16)</f>
        <v>29m80</v>
      </c>
      <c r="C29" s="21"/>
      <c r="D29" s="22"/>
      <c r="E29" s="20" t="str">
        <f>VLOOKUP(E4,'F-YTT'!$A$6:$Q$13,16)</f>
        <v>16m32</v>
      </c>
      <c r="F29" s="21"/>
      <c r="G29" s="22"/>
      <c r="H29" s="20" t="str">
        <f>VLOOKUP(H4,'F-YTT'!$A$6:$Q$13,16)</f>
        <v>21m64</v>
      </c>
      <c r="I29" s="21"/>
      <c r="J29" s="22"/>
      <c r="K29" s="20" t="str">
        <f>VLOOKUP(K4,'F-YTT'!$A$6:$Q$13,16)</f>
        <v>16m30</v>
      </c>
      <c r="L29" s="21"/>
      <c r="M29" s="22"/>
      <c r="N29" s="20" t="str">
        <f>VLOOKUP(N4,'F-YTT'!$A$6:$Q$13,16)</f>
        <v>18m97</v>
      </c>
      <c r="O29" s="21"/>
      <c r="P29" s="22"/>
      <c r="Q29" s="20" t="str">
        <f>VLOOKUP(Q4,'F-YTT'!$A$6:$Q$13,16)</f>
        <v>11m12</v>
      </c>
      <c r="R29" s="21"/>
      <c r="S29" s="22"/>
      <c r="T29" s="20"/>
      <c r="U29" s="21"/>
      <c r="V29" s="22"/>
      <c r="W29" s="20"/>
      <c r="X29" s="21"/>
      <c r="Y29" s="22"/>
      <c r="Z29" s="12"/>
    </row>
    <row r="30" spans="1:26" ht="9.75">
      <c r="A30" s="17" t="s">
        <v>28</v>
      </c>
      <c r="B30" s="14">
        <f>VLOOKUP(B4,'F-TT'!$A$6:$T$17,18)</f>
        <v>1575</v>
      </c>
      <c r="C30" s="18" t="str">
        <f>VLOOKUP(B4,'F-TT'!$A$6:$T$17,3)&amp;" "&amp;VLOOKUP(B4,'F-TT'!$A$6:$T$17,4)</f>
        <v>上道　　沙織 3</v>
      </c>
      <c r="D30" s="16" t="str">
        <f>VLOOKUP(B4,'F-TT'!$A$6:$T$17,5)</f>
        <v>福井･金 沢 大</v>
      </c>
      <c r="E30" s="14">
        <f>VLOOKUP(E4,'F-TT'!$A$6:$T$17,18)</f>
        <v>1538</v>
      </c>
      <c r="F30" s="25" t="str">
        <f>VLOOKUP(E4,'F-TT'!$A$6:$T$17,3)&amp;" "&amp;VLOOKUP(E4,'F-TT'!$A$6:$T$17,4)</f>
        <v>渡辺　　希実 3</v>
      </c>
      <c r="G30" s="16" t="str">
        <f>VLOOKUP(E4,'F-TT'!$A$6:$T$17,5)</f>
        <v>福井･金 沢 大</v>
      </c>
      <c r="H30" s="14">
        <f>VLOOKUP(H4,'F-TT'!$A$6:$T$17,18)</f>
        <v>1369</v>
      </c>
      <c r="I30" s="25" t="str">
        <f>VLOOKUP(H4,'F-TT'!$A$6:$T$17,3)&amp;" "&amp;VLOOKUP(H4,'F-TT'!$A$6:$T$17,4)</f>
        <v>高木　　啓子 1</v>
      </c>
      <c r="J30" s="16" t="str">
        <f>VLOOKUP(H4,'F-TT'!$A$6:$T$17,5)</f>
        <v>富山･金 沢 大</v>
      </c>
      <c r="K30" s="14">
        <f>VLOOKUP(K4,'F-TT'!$A$6:$T$17,18)</f>
        <v>1360</v>
      </c>
      <c r="L30" s="25" t="str">
        <f>VLOOKUP(K4,'F-TT'!$A$6:$T$17,3)&amp;" "&amp;VLOOKUP(K4,'F-TT'!$A$6:$T$17,4)</f>
        <v>木田　しのぶ 1</v>
      </c>
      <c r="M30" s="16" t="str">
        <f>VLOOKUP(K4,'F-TT'!$A$6:$T$17,5)</f>
        <v>石川･小 松 商</v>
      </c>
      <c r="N30" s="14">
        <f>VLOOKUP(N4,'F-TT'!$A$6:$T$17,18)</f>
        <v>1334</v>
      </c>
      <c r="O30" s="25" t="str">
        <f>VLOOKUP(N4,'F-TT'!$A$6:$T$17,3)&amp;" "&amp;VLOOKUP(N4,'F-TT'!$A$6:$T$17,4)</f>
        <v>山崎　　美聡 2</v>
      </c>
      <c r="P30" s="16" t="str">
        <f>VLOOKUP(N4,'F-TT'!$A$6:$T$17,5)</f>
        <v>富山･金 沢 大</v>
      </c>
      <c r="Q30" s="14">
        <f>VLOOKUP(Q4,'F-TT'!$A$6:$T$17,18)</f>
        <v>1296</v>
      </c>
      <c r="R30" s="25" t="str">
        <f>VLOOKUP(Q4,'F-TT'!$A$6:$T$17,3)&amp;" "&amp;VLOOKUP(Q4,'F-TT'!$A$6:$T$17,4)</f>
        <v>田中　　佳織 1</v>
      </c>
      <c r="S30" s="16" t="str">
        <f>VLOOKUP(Q4,'F-TT'!$A$6:$T$17,5)</f>
        <v>石川･津 幡 高</v>
      </c>
      <c r="T30" s="14">
        <f>VLOOKUP(T4,'F-TT'!$A$6:$T$17,18)</f>
        <v>1216</v>
      </c>
      <c r="U30" s="25" t="str">
        <f>VLOOKUP(T4,'F-TT'!$A$6:$T$17,3)&amp;" "&amp;VLOOKUP(T4,'F-TT'!$A$6:$T$17,4)</f>
        <v>土田　　好美 2</v>
      </c>
      <c r="V30" s="16" t="str">
        <f>VLOOKUP(T4,'F-TT'!$A$6:$T$17,5)</f>
        <v>石川･小 松 高</v>
      </c>
      <c r="W30" s="14">
        <f>VLOOKUP(W4,'F-TT'!$A$6:$T$17,18)</f>
        <v>1099</v>
      </c>
      <c r="X30" s="25" t="str">
        <f>VLOOKUP(W4,'F-TT'!$A$6:$T$17,3)&amp;" "&amp;VLOOKUP(W4,'F-TT'!$A$6:$T$17,4)</f>
        <v>山本　　香織 2</v>
      </c>
      <c r="Y30" s="16" t="str">
        <f>VLOOKUP(W4,'F-TT'!$A$6:$T$17,5)</f>
        <v>石川･小 松 高</v>
      </c>
      <c r="Z30" s="12"/>
    </row>
    <row r="31" spans="1:26" ht="9.75">
      <c r="A31" s="19" t="s">
        <v>25</v>
      </c>
      <c r="B31" s="20" t="str">
        <f>VLOOKUP(B4,'F-TT'!$A$6:$T$17,8)</f>
        <v>9m86</v>
      </c>
      <c r="C31" s="21"/>
      <c r="D31" s="22"/>
      <c r="E31" s="20" t="str">
        <f>VLOOKUP(E4,'F-TT'!$A$6:$T$17,8)</f>
        <v>13m04</v>
      </c>
      <c r="F31" s="21" t="s">
        <v>9</v>
      </c>
      <c r="G31" s="22"/>
      <c r="H31" s="20" t="str">
        <f>VLOOKUP(H4,'F-TT'!$A$6:$T$17,8)</f>
        <v>6m40</v>
      </c>
      <c r="I31" s="21"/>
      <c r="J31" s="22"/>
      <c r="K31" s="20" t="str">
        <f>VLOOKUP(K4,'F-TT'!$A$6:$T$17,8)</f>
        <v>7m82</v>
      </c>
      <c r="L31" s="21"/>
      <c r="M31" s="22"/>
      <c r="N31" s="20" t="str">
        <f>VLOOKUP(N4,'F-TT'!$A$6:$T$17,8)</f>
        <v>8m06</v>
      </c>
      <c r="O31" s="21"/>
      <c r="P31" s="22"/>
      <c r="Q31" s="20" t="str">
        <f>VLOOKUP(Q4,'F-TT'!$A$6:$T$17,8)</f>
        <v>7m96</v>
      </c>
      <c r="R31" s="21"/>
      <c r="S31" s="22"/>
      <c r="T31" s="20" t="str">
        <f>VLOOKUP(T4,'F-TT'!$A$6:$T$17,8)</f>
        <v>8m16</v>
      </c>
      <c r="U31" s="21"/>
      <c r="V31" s="22"/>
      <c r="W31" s="20" t="str">
        <f>VLOOKUP(W4,'F-TT'!$A$6:$T$17,8)</f>
        <v>7m72</v>
      </c>
      <c r="X31" s="21"/>
      <c r="Y31" s="22"/>
      <c r="Z31" s="12"/>
    </row>
    <row r="32" spans="1:26" ht="9.75">
      <c r="A32" s="19" t="s">
        <v>26</v>
      </c>
      <c r="B32" s="20" t="str">
        <f>VLOOKUP(B4,'F-TT'!$A$6:$T$17,12)</f>
        <v>35m43</v>
      </c>
      <c r="C32" s="21"/>
      <c r="D32" s="22"/>
      <c r="E32" s="20" t="str">
        <f>VLOOKUP(E4,'F-TT'!$A$6:$T$17,12)</f>
        <v>30m99</v>
      </c>
      <c r="F32" s="21"/>
      <c r="G32" s="22"/>
      <c r="H32" s="20" t="str">
        <f>VLOOKUP(H4,'F-TT'!$A$6:$T$17,12)</f>
        <v>21m23</v>
      </c>
      <c r="I32" s="21"/>
      <c r="J32" s="22"/>
      <c r="K32" s="20" t="str">
        <f>VLOOKUP(K4,'F-TT'!$A$6:$T$17,12)</f>
        <v>21m16</v>
      </c>
      <c r="L32" s="21"/>
      <c r="M32" s="22"/>
      <c r="N32" s="20" t="str">
        <f>VLOOKUP(N4,'F-TT'!$A$6:$T$17,12)</f>
        <v>25m03</v>
      </c>
      <c r="O32" s="21"/>
      <c r="P32" s="22"/>
      <c r="Q32" s="20" t="str">
        <f>VLOOKUP(Q4,'F-TT'!$A$6:$T$17,12)</f>
        <v>27m24</v>
      </c>
      <c r="R32" s="21"/>
      <c r="S32" s="22"/>
      <c r="T32" s="20" t="str">
        <f>VLOOKUP(T4,'F-TT'!$A$6:$T$17,12)</f>
        <v>28m32</v>
      </c>
      <c r="U32" s="21"/>
      <c r="V32" s="22"/>
      <c r="W32" s="20" t="str">
        <f>VLOOKUP(W4,'F-TT'!$A$6:$T$17,12)</f>
        <v>20m66</v>
      </c>
      <c r="X32" s="21"/>
      <c r="Y32" s="22"/>
      <c r="Z32" s="12"/>
    </row>
    <row r="33" spans="1:26" ht="9.75">
      <c r="A33" s="19" t="s">
        <v>29</v>
      </c>
      <c r="B33" s="20" t="str">
        <f>VLOOKUP(B4,'F-TT'!$A$6:$T$17,16)</f>
        <v>28m53</v>
      </c>
      <c r="C33" s="21"/>
      <c r="D33" s="22"/>
      <c r="E33" s="20" t="str">
        <f>VLOOKUP(E4,'F-TT'!$A$6:$T$17,16)</f>
        <v>20m30</v>
      </c>
      <c r="F33" s="21"/>
      <c r="G33" s="22"/>
      <c r="H33" s="20" t="str">
        <f>VLOOKUP(H4,'F-TT'!$A$6:$T$17,16)</f>
        <v>43m00</v>
      </c>
      <c r="I33" s="21"/>
      <c r="J33" s="22"/>
      <c r="K33" s="20" t="str">
        <f>VLOOKUP(K4,'F-TT'!$A$6:$T$17,16)</f>
        <v>37m91</v>
      </c>
      <c r="L33" s="21"/>
      <c r="M33" s="22"/>
      <c r="N33" s="20" t="str">
        <f>VLOOKUP(N4,'F-TT'!$A$6:$T$17,16)</f>
        <v>31m89</v>
      </c>
      <c r="O33" s="21"/>
      <c r="P33" s="22"/>
      <c r="Q33" s="20" t="str">
        <f>VLOOKUP(Q4,'F-TT'!$A$6:$T$17,16)</f>
        <v>27m92</v>
      </c>
      <c r="R33" s="21"/>
      <c r="S33" s="22"/>
      <c r="T33" s="20" t="str">
        <f>VLOOKUP(T4,'F-TT'!$A$6:$T$17,16)</f>
        <v>21m86</v>
      </c>
      <c r="U33" s="21"/>
      <c r="V33" s="22"/>
      <c r="W33" s="20" t="str">
        <f>VLOOKUP(W4,'F-TT'!$A$6:$T$17,16)</f>
        <v>24m66</v>
      </c>
      <c r="X33" s="21"/>
      <c r="Y33" s="22"/>
      <c r="Z33" s="12"/>
    </row>
    <row r="34" spans="1:26" ht="9.75">
      <c r="A34" s="17" t="s">
        <v>30</v>
      </c>
      <c r="B34" s="14" t="str">
        <f>VLOOKUP(B4,SWR!$A$2:$J$9,8)</f>
        <v>2'25"84</v>
      </c>
      <c r="C34" s="18" t="str">
        <f>LEFT(VLOOKUP(B4,SWR!$A$2:$Q$9,10),3)&amp;","&amp;LEFT(VLOOKUP(B4,SWR!$A$2:$Q$9,12),3)</f>
        <v>加藤　,市森　</v>
      </c>
      <c r="D34" s="16" t="str">
        <f>VLOOKUP(B4,SWR!$A$2:$J$9,4)</f>
        <v>富山･富 山 大</v>
      </c>
      <c r="E34" s="14" t="str">
        <f>VLOOKUP(E4,SWR!$A$2:$J$9,8)</f>
        <v>2'29"87</v>
      </c>
      <c r="F34" s="25" t="str">
        <f>LEFT(VLOOKUP(E4,SWR!$A$2:$Q$9,10),3)&amp;","&amp;LEFT(VLOOKUP(E4,SWR!$A$2:$Q$9,12),3)</f>
        <v>松原　,石井　</v>
      </c>
      <c r="G34" s="16" t="str">
        <f>VLOOKUP(E4,SWR!$A$2:$J$9,4)</f>
        <v>石川･高尾台中</v>
      </c>
      <c r="H34" s="14" t="str">
        <f>VLOOKUP(H4,SWR!$A$2:$J$9,8)</f>
        <v>2'30"39</v>
      </c>
      <c r="I34" s="25" t="str">
        <f>LEFT(VLOOKUP(H4,SWR!$A$2:$Q$9,10),3)&amp;","&amp;LEFT(VLOOKUP(H4,SWR!$A$2:$Q$9,12),3)</f>
        <v>石田　,村中　</v>
      </c>
      <c r="J34" s="16" t="str">
        <f>VLOOKUP(H4,SWR!$A$2:$J$9,4)</f>
        <v>石川･金沢商高</v>
      </c>
      <c r="K34" s="14" t="str">
        <f>VLOOKUP(K4,SWR!$A$2:$J$9,8)</f>
        <v>2'33"02</v>
      </c>
      <c r="L34" s="25" t="str">
        <f>LEFT(VLOOKUP(K4,SWR!$A$2:$Q$9,10),3)&amp;","&amp;LEFT(VLOOKUP(K4,SWR!$A$2:$Q$9,12),3)</f>
        <v>八田　,喜多　</v>
      </c>
      <c r="M34" s="16" t="str">
        <f>VLOOKUP(K4,SWR!$A$2:$J$9,4)</f>
        <v>石川･小 松 高</v>
      </c>
      <c r="N34" s="14" t="str">
        <f>VLOOKUP(N4,SWR!$A$2:$J$9,8)</f>
        <v>2'37"06</v>
      </c>
      <c r="O34" s="25" t="str">
        <f>LEFT(VLOOKUP(N4,SWR!$A$2:$Q$9,10),3)&amp;","&amp;LEFT(VLOOKUP(N4,SWR!$A$2:$Q$9,12),3)</f>
        <v>藤本　,桶　　</v>
      </c>
      <c r="P34" s="16" t="str">
        <f>VLOOKUP(N4,SWR!$A$2:$J$9,4)</f>
        <v>石川･芦 城 中</v>
      </c>
      <c r="Q34" s="14" t="str">
        <f>VLOOKUP(Q4,SWR!$A$2:$J$9,8)</f>
        <v>2'37"52</v>
      </c>
      <c r="R34" s="25" t="str">
        <f>LEFT(VLOOKUP(Q4,SWR!$A$2:$Q$9,10),3)&amp;","&amp;LEFT(VLOOKUP(Q4,SWR!$A$2:$Q$9,12),3)</f>
        <v>徳村　,北川　</v>
      </c>
      <c r="S34" s="16" t="str">
        <f>VLOOKUP(Q4,SWR!$A$2:$J$9,4)</f>
        <v>石川･丸 内 中</v>
      </c>
      <c r="T34" s="14" t="str">
        <f>VLOOKUP(T4,SWR!$A$2:$J$9,8)</f>
        <v>2'39"26</v>
      </c>
      <c r="U34" s="25" t="str">
        <f>LEFT(VLOOKUP(T4,SWR!$A$2:$Q$9,10),3)&amp;","&amp;LEFT(VLOOKUP(T4,SWR!$A$2:$Q$9,12),3)</f>
        <v>西村　,山崎　</v>
      </c>
      <c r="V34" s="16" t="str">
        <f>VLOOKUP(T4,SWR!$A$2:$J$9,4)</f>
        <v>石川･南 部 中</v>
      </c>
      <c r="W34" s="14" t="str">
        <f>VLOOKUP(W4,SWR!$A$2:$J$9,8)</f>
        <v>2'41"73</v>
      </c>
      <c r="X34" s="25" t="str">
        <f>LEFT(VLOOKUP(W4,SWR!$A$2:$Q$9,10),3)&amp;","&amp;LEFT(VLOOKUP(W4,SWR!$A$2:$Q$9,12),3)</f>
        <v>市森　,西川　</v>
      </c>
      <c r="Y34" s="16" t="str">
        <f>VLOOKUP(W4,SWR!$A$2:$J$9,4)</f>
        <v>石川･松 任 中</v>
      </c>
      <c r="Z34" s="12"/>
    </row>
    <row r="35" spans="1:26" ht="9.75">
      <c r="A35" s="26"/>
      <c r="B35" s="13"/>
      <c r="C35" s="21" t="str">
        <f>LEFT(VLOOKUP(B4,SWR!$A$2:$Q$9,14),3)&amp;","&amp;LEFT(VLOOKUP(B4,SWR!$A$2:$Q$9,16),3)</f>
        <v>森　　,中田　</v>
      </c>
      <c r="D35" s="23"/>
      <c r="E35" s="13"/>
      <c r="F35" s="27" t="str">
        <f>LEFT(VLOOKUP(E4,SWR!$A$2:$Q$9,14),3)&amp;","&amp;LEFT(VLOOKUP(E4,SWR!$A$2:$Q$9,16),3)</f>
        <v>安田　,五十村</v>
      </c>
      <c r="G35" s="23"/>
      <c r="H35" s="13"/>
      <c r="I35" s="27" t="str">
        <f>LEFT(VLOOKUP(H4,SWR!$A$2:$Q$9,14),3)&amp;","&amp;LEFT(VLOOKUP(H4,SWR!$A$2:$Q$9,16),3)</f>
        <v>出村　,小西　</v>
      </c>
      <c r="J35" s="23"/>
      <c r="K35" s="13"/>
      <c r="L35" s="27" t="str">
        <f>LEFT(VLOOKUP(K4,SWR!$A$2:$Q$9,14),3)&amp;","&amp;LEFT(VLOOKUP(K4,SWR!$A$2:$Q$9,16),3)</f>
        <v>山本　,小中　</v>
      </c>
      <c r="M35" s="23"/>
      <c r="N35" s="13"/>
      <c r="O35" s="27" t="str">
        <f>LEFT(VLOOKUP(N4,SWR!$A$2:$Q$9,14),3)&amp;","&amp;LEFT(VLOOKUP(N4,SWR!$A$2:$Q$9,16),3)</f>
        <v>松川　,大橋　</v>
      </c>
      <c r="P35" s="23"/>
      <c r="Q35" s="13"/>
      <c r="R35" s="27" t="str">
        <f>LEFT(VLOOKUP(Q4,SWR!$A$2:$Q$9,14),3)&amp;","&amp;LEFT(VLOOKUP(Q4,SWR!$A$2:$Q$9,16),3)</f>
        <v>竹松　,元田　</v>
      </c>
      <c r="S35" s="23"/>
      <c r="T35" s="13"/>
      <c r="U35" s="27" t="str">
        <f>LEFT(VLOOKUP(T4,SWR!$A$2:$Q$9,14),3)&amp;","&amp;LEFT(VLOOKUP(T4,SWR!$A$2:$Q$9,16),3)</f>
        <v>瀬山　,梅谷　</v>
      </c>
      <c r="V35" s="23"/>
      <c r="W35" s="13"/>
      <c r="X35" s="27" t="str">
        <f>LEFT(VLOOKUP(W4,SWR!$A$2:$Q$9,14),3)&amp;","&amp;LEFT(VLOOKUP(W4,SWR!$A$2:$Q$9,16),3)</f>
        <v>辻原　,中村　</v>
      </c>
      <c r="Y35" s="23"/>
      <c r="Z35" s="12"/>
    </row>
    <row r="36" spans="1:25" ht="9.75">
      <c r="A36" s="28"/>
      <c r="B36" s="28"/>
      <c r="C36" s="29"/>
      <c r="D36" s="28"/>
      <c r="E36" s="28"/>
      <c r="F36" s="30"/>
      <c r="G36" s="28"/>
      <c r="H36" s="28"/>
      <c r="I36" s="30"/>
      <c r="J36" s="28"/>
      <c r="K36" s="28"/>
      <c r="L36" s="30"/>
      <c r="M36" s="28"/>
      <c r="N36" s="28"/>
      <c r="O36" s="30"/>
      <c r="P36" s="28"/>
      <c r="Q36" s="28"/>
      <c r="R36" s="30"/>
      <c r="S36" s="28"/>
      <c r="T36" s="28"/>
      <c r="U36" s="30"/>
      <c r="V36" s="28"/>
      <c r="W36" s="28"/>
      <c r="X36" s="30"/>
      <c r="Y36" s="10" t="s">
        <v>31</v>
      </c>
    </row>
    <row r="37" spans="3:24" ht="9.75">
      <c r="C37" s="4"/>
      <c r="F37" s="5"/>
      <c r="I37" s="5"/>
      <c r="L37" s="5"/>
      <c r="O37" s="5"/>
      <c r="R37" s="5"/>
      <c r="U37" s="5"/>
      <c r="X37" s="5"/>
    </row>
    <row r="38" spans="3:24" ht="9.75">
      <c r="C38" s="4"/>
      <c r="F38" s="5"/>
      <c r="I38" s="5"/>
      <c r="L38" s="5"/>
      <c r="O38" s="5"/>
      <c r="R38" s="5"/>
      <c r="U38" s="5"/>
      <c r="X38" s="5"/>
    </row>
    <row r="39" spans="3:24" ht="9.75">
      <c r="C39" s="4"/>
      <c r="F39" s="5"/>
      <c r="I39" s="5"/>
      <c r="L39" s="5"/>
      <c r="O39" s="5"/>
      <c r="R39" s="5"/>
      <c r="U39" s="5"/>
      <c r="X39" s="5"/>
    </row>
    <row r="40" spans="3:24" ht="9.75">
      <c r="C40" s="4"/>
      <c r="F40" s="5"/>
      <c r="I40" s="5"/>
      <c r="L40" s="5"/>
      <c r="O40" s="5"/>
      <c r="R40" s="5"/>
      <c r="U40" s="5"/>
      <c r="X40" s="5"/>
    </row>
    <row r="41" spans="3:24" ht="9.75">
      <c r="C41" s="4"/>
      <c r="F41" s="5"/>
      <c r="I41" s="5"/>
      <c r="L41" s="5"/>
      <c r="O41" s="5"/>
      <c r="R41" s="5"/>
      <c r="U41" s="5"/>
      <c r="X41" s="5"/>
    </row>
    <row r="42" spans="3:24" ht="9.75">
      <c r="C42" s="4"/>
      <c r="F42" s="5"/>
      <c r="I42" s="5"/>
      <c r="L42" s="5"/>
      <c r="O42" s="5"/>
      <c r="R42" s="5"/>
      <c r="U42" s="5"/>
      <c r="X42" s="5"/>
    </row>
    <row r="43" spans="3:24" ht="9.75">
      <c r="C43" s="4"/>
      <c r="F43" s="5"/>
      <c r="I43" s="5"/>
      <c r="L43" s="5"/>
      <c r="O43" s="5"/>
      <c r="R43" s="5"/>
      <c r="U43" s="5"/>
      <c r="X43" s="5"/>
    </row>
    <row r="44" spans="3:24" ht="9.75">
      <c r="C44" s="4"/>
      <c r="F44" s="5"/>
      <c r="I44" s="5"/>
      <c r="L44" s="5"/>
      <c r="O44" s="5"/>
      <c r="R44" s="5"/>
      <c r="U44" s="5"/>
      <c r="X44" s="5"/>
    </row>
    <row r="45" spans="3:24" ht="9.75">
      <c r="C45" s="4"/>
      <c r="F45" s="5"/>
      <c r="I45" s="5"/>
      <c r="L45" s="5"/>
      <c r="O45" s="5"/>
      <c r="R45" s="5"/>
      <c r="U45" s="5"/>
      <c r="X45" s="5"/>
    </row>
    <row r="46" spans="3:24" ht="9.75">
      <c r="C46" s="4"/>
      <c r="F46" s="5"/>
      <c r="I46" s="5"/>
      <c r="L46" s="5"/>
      <c r="O46" s="5"/>
      <c r="R46" s="5"/>
      <c r="U46" s="5"/>
      <c r="X46" s="5"/>
    </row>
    <row r="47" spans="3:24" ht="9.75">
      <c r="C47" s="4"/>
      <c r="F47" s="5"/>
      <c r="I47" s="5"/>
      <c r="L47" s="5"/>
      <c r="O47" s="5"/>
      <c r="R47" s="5"/>
      <c r="U47" s="5"/>
      <c r="X47" s="5"/>
    </row>
    <row r="48" spans="3:24" ht="9.75">
      <c r="C48" s="4"/>
      <c r="F48" s="5"/>
      <c r="I48" s="5"/>
      <c r="L48" s="5"/>
      <c r="O48" s="5"/>
      <c r="R48" s="5"/>
      <c r="U48" s="5"/>
      <c r="X48" s="5"/>
    </row>
    <row r="49" spans="3:24" ht="9.75">
      <c r="C49" s="4"/>
      <c r="F49" s="5"/>
      <c r="I49" s="5"/>
      <c r="L49" s="5"/>
      <c r="O49" s="5"/>
      <c r="R49" s="5"/>
      <c r="U49" s="5"/>
      <c r="X49" s="5"/>
    </row>
    <row r="50" spans="3:24" ht="9.75">
      <c r="C50" s="4"/>
      <c r="F50" s="5"/>
      <c r="I50" s="5"/>
      <c r="L50" s="5"/>
      <c r="O50" s="5"/>
      <c r="R50" s="5"/>
      <c r="U50" s="5"/>
      <c r="X50" s="5"/>
    </row>
    <row r="51" spans="3:24" ht="9.75">
      <c r="C51" s="4"/>
      <c r="F51" s="5"/>
      <c r="I51" s="5"/>
      <c r="L51" s="5"/>
      <c r="O51" s="5"/>
      <c r="R51" s="5"/>
      <c r="U51" s="5"/>
      <c r="X51" s="5"/>
    </row>
  </sheetData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2"/>
  <sheetViews>
    <sheetView zoomScale="125" zoomScaleNormal="125" zoomScaleSheetLayoutView="100" workbookViewId="0" topLeftCell="A1">
      <selection activeCell="Q2" sqref="Q2"/>
    </sheetView>
  </sheetViews>
  <sheetFormatPr defaultColWidth="13.16015625" defaultRowHeight="12.75" customHeight="1"/>
  <cols>
    <col min="1" max="1" width="6.66015625" style="0" customWidth="1"/>
    <col min="2" max="3" width="5.33203125" style="0" customWidth="1"/>
    <col min="4" max="4" width="16.83203125" style="0" customWidth="1"/>
    <col min="5" max="5" width="3.83203125" style="67" customWidth="1"/>
    <col min="6" max="6" width="4.83203125" style="0" customWidth="1"/>
    <col min="7" max="7" width="6.66015625" style="0" customWidth="1"/>
    <col min="8" max="8" width="8.83203125" style="0" customWidth="1"/>
    <col min="9" max="9" width="6.66015625" style="0" customWidth="1"/>
    <col min="10" max="10" width="13.83203125" style="0" customWidth="1"/>
    <col min="11" max="11" width="6.66015625" style="0" customWidth="1"/>
    <col min="12" max="12" width="13.83203125" style="0" customWidth="1"/>
    <col min="13" max="13" width="6.66015625" style="58" customWidth="1"/>
    <col min="14" max="14" width="13.83203125" style="0" customWidth="1"/>
    <col min="15" max="15" width="6.66015625" style="0" customWidth="1"/>
    <col min="16" max="16" width="13.83203125" style="0" customWidth="1"/>
  </cols>
  <sheetData>
    <row r="1" spans="1:16" ht="10.5">
      <c r="A1" s="77"/>
      <c r="B1" s="77"/>
      <c r="C1" s="77"/>
      <c r="D1" s="77"/>
      <c r="E1" s="138" t="s">
        <v>41</v>
      </c>
      <c r="F1" s="77" t="s">
        <v>42</v>
      </c>
      <c r="G1" s="84" t="s">
        <v>709</v>
      </c>
      <c r="H1" s="77" t="s">
        <v>43</v>
      </c>
      <c r="I1" s="77">
        <v>1</v>
      </c>
      <c r="J1" s="77"/>
      <c r="K1" s="77">
        <v>2</v>
      </c>
      <c r="L1" s="77"/>
      <c r="M1" s="84">
        <v>3</v>
      </c>
      <c r="N1" s="77"/>
      <c r="O1" s="77">
        <v>4</v>
      </c>
      <c r="P1" s="77"/>
    </row>
    <row r="2" spans="1:16" ht="10.5">
      <c r="A2" s="77">
        <v>1</v>
      </c>
      <c r="B2" s="77"/>
      <c r="C2" s="77"/>
      <c r="D2" s="84" t="str">
        <f aca="true" t="shared" si="0" ref="D2:D8">IF(I2="","",VLOOKUP(I2,$J$60:$M$204,4))</f>
        <v>富山･富 山 大</v>
      </c>
      <c r="E2" s="138">
        <v>2</v>
      </c>
      <c r="F2" s="77">
        <v>5</v>
      </c>
      <c r="G2" s="77">
        <v>1</v>
      </c>
      <c r="H2" s="77" t="s">
        <v>710</v>
      </c>
      <c r="I2" s="77">
        <v>109</v>
      </c>
      <c r="J2" s="77" t="str">
        <f aca="true" t="shared" si="1" ref="J2:J8">IF(I2="","",VLOOKUP(I2,$J$60:$M$204,2))</f>
        <v>加藤　　由莉</v>
      </c>
      <c r="K2" s="77">
        <v>4</v>
      </c>
      <c r="L2" s="77" t="str">
        <f aca="true" t="shared" si="2" ref="L2:L16">IF(K2="","",VLOOKUP(K2,$J$60:$M$204,2))</f>
        <v>市森　咲也香</v>
      </c>
      <c r="M2" s="84">
        <v>107</v>
      </c>
      <c r="N2" s="77" t="str">
        <f aca="true" t="shared" si="3" ref="N2:N16">IF(M2="","",VLOOKUP(M2,$J$60:$M$204,2))</f>
        <v>森　　　友紀</v>
      </c>
      <c r="O2" s="77">
        <v>3</v>
      </c>
      <c r="P2" s="77" t="str">
        <f aca="true" t="shared" si="4" ref="P2:P17">IF(O2="","",VLOOKUP(O2,$J$60:$M$204,2))</f>
        <v>中田　　満喜</v>
      </c>
    </row>
    <row r="3" spans="1:16" ht="10.5">
      <c r="A3" s="77">
        <v>2</v>
      </c>
      <c r="B3" s="77"/>
      <c r="C3" s="77"/>
      <c r="D3" s="84" t="str">
        <f t="shared" si="0"/>
        <v>石川･高尾台中</v>
      </c>
      <c r="E3" s="138">
        <v>1</v>
      </c>
      <c r="F3" s="77">
        <v>4</v>
      </c>
      <c r="G3" s="77">
        <v>1</v>
      </c>
      <c r="H3" s="77" t="s">
        <v>711</v>
      </c>
      <c r="I3" s="77">
        <v>1901</v>
      </c>
      <c r="J3" s="77" t="str">
        <f t="shared" si="1"/>
        <v>松原　　　円</v>
      </c>
      <c r="K3" s="77">
        <v>1915</v>
      </c>
      <c r="L3" s="77" t="str">
        <f t="shared" si="2"/>
        <v>石井　　夏実</v>
      </c>
      <c r="M3" s="84">
        <v>1913</v>
      </c>
      <c r="N3" s="77" t="str">
        <f t="shared" si="3"/>
        <v>安田　　結実</v>
      </c>
      <c r="O3" s="77">
        <v>1910</v>
      </c>
      <c r="P3" s="77" t="str">
        <f t="shared" si="4"/>
        <v>五十村　萌華</v>
      </c>
    </row>
    <row r="4" spans="1:16" ht="10.5">
      <c r="A4" s="77">
        <v>3</v>
      </c>
      <c r="B4" s="77"/>
      <c r="C4" s="77"/>
      <c r="D4" s="84" t="str">
        <f t="shared" si="0"/>
        <v>石川･金沢商高</v>
      </c>
      <c r="E4" s="138">
        <v>2</v>
      </c>
      <c r="F4" s="77">
        <v>1</v>
      </c>
      <c r="G4" s="77">
        <v>2</v>
      </c>
      <c r="H4" s="77" t="s">
        <v>712</v>
      </c>
      <c r="I4" s="77">
        <v>191</v>
      </c>
      <c r="J4" s="77" t="str">
        <f t="shared" si="1"/>
        <v>石田　　真鈴</v>
      </c>
      <c r="K4" s="77">
        <v>193</v>
      </c>
      <c r="L4" s="77" t="str">
        <f t="shared" si="2"/>
        <v>村中　　祐嘉</v>
      </c>
      <c r="M4" s="84">
        <v>192</v>
      </c>
      <c r="N4" s="77" t="str">
        <f t="shared" si="3"/>
        <v>出村　　信世</v>
      </c>
      <c r="O4" s="77">
        <v>179</v>
      </c>
      <c r="P4" s="77" t="str">
        <f t="shared" si="4"/>
        <v>小西　一二三</v>
      </c>
    </row>
    <row r="5" spans="1:16" ht="10.5">
      <c r="A5" s="77">
        <v>4</v>
      </c>
      <c r="B5" s="77"/>
      <c r="C5" s="77"/>
      <c r="D5" s="84" t="str">
        <f t="shared" si="0"/>
        <v>石川･小 松 高</v>
      </c>
      <c r="E5" s="138">
        <v>2</v>
      </c>
      <c r="F5" s="77">
        <v>6</v>
      </c>
      <c r="G5" s="77">
        <v>3</v>
      </c>
      <c r="H5" s="77" t="s">
        <v>713</v>
      </c>
      <c r="I5" s="77">
        <v>312</v>
      </c>
      <c r="J5" s="77" t="str">
        <f t="shared" si="1"/>
        <v>八田　　莉絵</v>
      </c>
      <c r="K5" s="77">
        <v>309</v>
      </c>
      <c r="L5" s="77" t="str">
        <f t="shared" si="2"/>
        <v>喜多　　夏子</v>
      </c>
      <c r="M5" s="84">
        <v>314</v>
      </c>
      <c r="N5" s="77" t="str">
        <f t="shared" si="3"/>
        <v>山本　　香織</v>
      </c>
      <c r="O5" s="77">
        <v>310</v>
      </c>
      <c r="P5" s="77" t="str">
        <f t="shared" si="4"/>
        <v>小中　　颯季</v>
      </c>
    </row>
    <row r="6" spans="1:16" ht="10.5">
      <c r="A6" s="77">
        <v>5</v>
      </c>
      <c r="B6" s="77"/>
      <c r="C6" s="77"/>
      <c r="D6" s="84" t="str">
        <f t="shared" si="0"/>
        <v>石川･芦 城 中</v>
      </c>
      <c r="E6" s="138">
        <v>1</v>
      </c>
      <c r="F6" s="77">
        <v>1</v>
      </c>
      <c r="G6" s="77">
        <v>2</v>
      </c>
      <c r="H6" s="77" t="s">
        <v>714</v>
      </c>
      <c r="I6" s="77">
        <v>105</v>
      </c>
      <c r="J6" s="77" t="str">
        <f t="shared" si="1"/>
        <v>藤本　　紗英</v>
      </c>
      <c r="K6" s="77">
        <v>103</v>
      </c>
      <c r="L6" s="77" t="str">
        <f t="shared" si="2"/>
        <v>桶　　梨々花</v>
      </c>
      <c r="M6" s="84">
        <v>112</v>
      </c>
      <c r="N6" s="77" t="str">
        <f t="shared" si="3"/>
        <v>松川　　優香</v>
      </c>
      <c r="O6" s="77">
        <v>102</v>
      </c>
      <c r="P6" s="77" t="str">
        <f t="shared" si="4"/>
        <v>大橋　　彩加</v>
      </c>
    </row>
    <row r="7" spans="1:16" ht="10.5">
      <c r="A7" s="77">
        <v>6</v>
      </c>
      <c r="B7" s="77"/>
      <c r="C7" s="77"/>
      <c r="D7" s="84" t="str">
        <f t="shared" si="0"/>
        <v>石川･丸 内 中</v>
      </c>
      <c r="E7" s="138">
        <v>2</v>
      </c>
      <c r="F7" s="77">
        <v>7</v>
      </c>
      <c r="G7" s="77">
        <v>4</v>
      </c>
      <c r="H7" s="77" t="s">
        <v>715</v>
      </c>
      <c r="I7" s="77">
        <v>283</v>
      </c>
      <c r="J7" s="77" t="str">
        <f t="shared" si="1"/>
        <v>徳村　　百花</v>
      </c>
      <c r="K7" s="77">
        <v>276</v>
      </c>
      <c r="L7" s="77" t="str">
        <f t="shared" si="2"/>
        <v>北川　　貴子</v>
      </c>
      <c r="M7" s="84">
        <v>277</v>
      </c>
      <c r="N7" s="77" t="str">
        <f t="shared" si="3"/>
        <v>竹松　沙都和</v>
      </c>
      <c r="O7" s="77">
        <v>278</v>
      </c>
      <c r="P7" s="77" t="str">
        <f t="shared" si="4"/>
        <v>元田　　理巳</v>
      </c>
    </row>
    <row r="8" spans="1:16" ht="10.5">
      <c r="A8" s="77">
        <v>7</v>
      </c>
      <c r="B8" s="77"/>
      <c r="C8" s="77"/>
      <c r="D8" s="84" t="str">
        <f t="shared" si="0"/>
        <v>石川･南 部 中</v>
      </c>
      <c r="E8" s="138">
        <v>1</v>
      </c>
      <c r="F8" s="77">
        <v>3</v>
      </c>
      <c r="G8" s="77">
        <v>3</v>
      </c>
      <c r="H8" s="77" t="s">
        <v>716</v>
      </c>
      <c r="I8" s="77">
        <v>592</v>
      </c>
      <c r="J8" s="77" t="str">
        <f t="shared" si="1"/>
        <v>西村　　美穂</v>
      </c>
      <c r="K8" s="77">
        <v>593</v>
      </c>
      <c r="L8" s="77" t="str">
        <f t="shared" si="2"/>
        <v>山崎　　志織</v>
      </c>
      <c r="M8" s="84">
        <v>590</v>
      </c>
      <c r="N8" s="77" t="str">
        <f t="shared" si="3"/>
        <v>瀬山　　紗葉</v>
      </c>
      <c r="O8" s="77">
        <v>594</v>
      </c>
      <c r="P8" s="77" t="str">
        <f t="shared" si="4"/>
        <v>梅谷　　里菜</v>
      </c>
    </row>
    <row r="9" spans="1:16" ht="10.5">
      <c r="A9" s="77">
        <v>8</v>
      </c>
      <c r="B9" s="77"/>
      <c r="C9" s="77"/>
      <c r="D9" s="84" t="s">
        <v>56</v>
      </c>
      <c r="E9" s="138">
        <v>2</v>
      </c>
      <c r="F9" s="77">
        <v>8</v>
      </c>
      <c r="G9" s="77">
        <v>5</v>
      </c>
      <c r="H9" s="77" t="s">
        <v>717</v>
      </c>
      <c r="I9" s="77">
        <v>4</v>
      </c>
      <c r="J9" s="77" t="s">
        <v>109</v>
      </c>
      <c r="K9" s="77">
        <v>7</v>
      </c>
      <c r="L9" s="77" t="str">
        <f t="shared" si="2"/>
        <v>西川　　陽子</v>
      </c>
      <c r="M9" s="84">
        <v>8</v>
      </c>
      <c r="N9" s="77" t="str">
        <f t="shared" si="3"/>
        <v>辻原　　唯結</v>
      </c>
      <c r="O9" s="77">
        <v>11</v>
      </c>
      <c r="P9" s="77" t="str">
        <f t="shared" si="4"/>
        <v>中村　　春菜</v>
      </c>
    </row>
    <row r="10" spans="1:16" ht="10.5">
      <c r="A10" s="77"/>
      <c r="B10" s="77"/>
      <c r="C10" s="77"/>
      <c r="D10" s="84" t="str">
        <f aca="true" t="shared" si="5" ref="D10:D17">IF(I10="","",VLOOKUP(I10,$J$60:$M$204,4))</f>
        <v>石川･南 部 中</v>
      </c>
      <c r="E10" s="138">
        <v>2</v>
      </c>
      <c r="F10" s="77">
        <v>4</v>
      </c>
      <c r="G10" s="77">
        <v>6</v>
      </c>
      <c r="H10" s="77" t="s">
        <v>718</v>
      </c>
      <c r="I10" s="77">
        <v>574</v>
      </c>
      <c r="J10" s="77" t="str">
        <f aca="true" t="shared" si="6" ref="J10:J17">IF(I10="","",VLOOKUP(I10,$J$60:$M$204,2))</f>
        <v>谷本　茉理名</v>
      </c>
      <c r="K10" s="77">
        <v>599</v>
      </c>
      <c r="L10" s="77" t="str">
        <f t="shared" si="2"/>
        <v>角海　　亜唯</v>
      </c>
      <c r="M10" s="84">
        <v>595</v>
      </c>
      <c r="N10" s="77" t="str">
        <f t="shared" si="3"/>
        <v>浦田　あすか</v>
      </c>
      <c r="O10" s="77">
        <v>596</v>
      </c>
      <c r="P10" s="77" t="str">
        <f t="shared" si="4"/>
        <v>関戸　　湖凪</v>
      </c>
    </row>
    <row r="11" spans="1:16" ht="10.5">
      <c r="A11" s="77"/>
      <c r="B11" s="77"/>
      <c r="C11" s="77"/>
      <c r="D11" s="84" t="str">
        <f t="shared" si="5"/>
        <v>石川･丸 内 中</v>
      </c>
      <c r="E11" s="138">
        <v>1</v>
      </c>
      <c r="F11" s="77">
        <v>7</v>
      </c>
      <c r="G11" s="77">
        <v>4</v>
      </c>
      <c r="H11" s="77" t="s">
        <v>719</v>
      </c>
      <c r="I11" s="77">
        <v>282</v>
      </c>
      <c r="J11" s="77" t="str">
        <f t="shared" si="6"/>
        <v>蔵　　亜舞乃</v>
      </c>
      <c r="K11" s="77">
        <v>281</v>
      </c>
      <c r="L11" s="77" t="str">
        <f t="shared" si="2"/>
        <v>北村　　春佳</v>
      </c>
      <c r="M11" s="84">
        <v>279</v>
      </c>
      <c r="N11" s="77" t="str">
        <f t="shared" si="3"/>
        <v>小川　　　唯</v>
      </c>
      <c r="O11" s="77">
        <v>280</v>
      </c>
      <c r="P11" s="77" t="str">
        <f t="shared" si="4"/>
        <v>奥名　　香渚</v>
      </c>
    </row>
    <row r="12" spans="1:16" ht="10.5">
      <c r="A12" s="77"/>
      <c r="B12" s="77"/>
      <c r="C12" s="77"/>
      <c r="D12" s="84" t="str">
        <f t="shared" si="5"/>
        <v>石川･松 任 中</v>
      </c>
      <c r="E12" s="138">
        <v>1</v>
      </c>
      <c r="F12" s="77">
        <v>2</v>
      </c>
      <c r="G12" s="77">
        <v>5</v>
      </c>
      <c r="H12" s="77" t="s">
        <v>720</v>
      </c>
      <c r="I12" s="77">
        <v>33</v>
      </c>
      <c r="J12" s="77" t="str">
        <f t="shared" si="6"/>
        <v>山下　　瑞稀</v>
      </c>
      <c r="K12" s="77">
        <v>37</v>
      </c>
      <c r="L12" s="77" t="str">
        <f t="shared" si="2"/>
        <v>高野　　　葵</v>
      </c>
      <c r="M12" s="84">
        <v>35</v>
      </c>
      <c r="N12" s="77" t="str">
        <f t="shared" si="3"/>
        <v>池端　　早紀</v>
      </c>
      <c r="O12" s="77">
        <v>36</v>
      </c>
      <c r="P12" s="77" t="str">
        <f t="shared" si="4"/>
        <v>大石　真由華</v>
      </c>
    </row>
    <row r="13" spans="1:16" ht="10.5">
      <c r="A13" s="77"/>
      <c r="B13" s="77"/>
      <c r="C13" s="77"/>
      <c r="D13" s="84" t="str">
        <f t="shared" si="5"/>
        <v>石川･国 府 中</v>
      </c>
      <c r="E13" s="138">
        <v>2</v>
      </c>
      <c r="F13" s="77">
        <v>2</v>
      </c>
      <c r="G13" s="77">
        <v>7</v>
      </c>
      <c r="H13" s="77" t="s">
        <v>721</v>
      </c>
      <c r="I13" s="77">
        <v>708</v>
      </c>
      <c r="J13" s="77" t="str">
        <f t="shared" si="6"/>
        <v>桶谷　有津未</v>
      </c>
      <c r="K13" s="77">
        <v>719</v>
      </c>
      <c r="L13" s="77" t="str">
        <f t="shared" si="2"/>
        <v>矢向　　　桜</v>
      </c>
      <c r="M13" s="84">
        <v>709</v>
      </c>
      <c r="N13" s="77" t="str">
        <f t="shared" si="3"/>
        <v>上山　詩央里</v>
      </c>
      <c r="O13" s="77">
        <v>705</v>
      </c>
      <c r="P13" s="77" t="str">
        <f t="shared" si="4"/>
        <v>澤田　　果歩</v>
      </c>
    </row>
    <row r="14" spans="1:16" ht="10.5">
      <c r="A14" s="77"/>
      <c r="B14" s="77"/>
      <c r="C14" s="77"/>
      <c r="D14" s="84" t="str">
        <f t="shared" si="5"/>
        <v>石川･国 府 中</v>
      </c>
      <c r="E14" s="138">
        <v>1</v>
      </c>
      <c r="F14" s="77">
        <v>6</v>
      </c>
      <c r="G14" s="77">
        <v>6</v>
      </c>
      <c r="H14" s="77" t="s">
        <v>722</v>
      </c>
      <c r="I14" s="77">
        <v>717</v>
      </c>
      <c r="J14" s="77" t="str">
        <f t="shared" si="6"/>
        <v>山本　　奈緖</v>
      </c>
      <c r="K14" s="77">
        <v>712</v>
      </c>
      <c r="L14" s="77" t="str">
        <f t="shared" si="2"/>
        <v>金時　　萌恵</v>
      </c>
      <c r="M14" s="84">
        <v>706</v>
      </c>
      <c r="N14" s="77" t="str">
        <f t="shared" si="3"/>
        <v>二木　　菜緒</v>
      </c>
      <c r="O14" s="77">
        <v>707</v>
      </c>
      <c r="P14" s="77" t="str">
        <f t="shared" si="4"/>
        <v>山下　　夏歩</v>
      </c>
    </row>
    <row r="15" spans="1:16" ht="10.5">
      <c r="A15" s="77"/>
      <c r="B15" s="77"/>
      <c r="C15" s="77"/>
      <c r="D15" s="84" t="str">
        <f t="shared" si="5"/>
        <v>石川･国 府 中</v>
      </c>
      <c r="E15" s="138">
        <v>1</v>
      </c>
      <c r="F15" s="77">
        <v>8</v>
      </c>
      <c r="G15" s="77">
        <v>7</v>
      </c>
      <c r="H15" s="77" t="s">
        <v>723</v>
      </c>
      <c r="I15" s="77">
        <v>704</v>
      </c>
      <c r="J15" s="77" t="str">
        <f t="shared" si="6"/>
        <v>桶谷　伊津未</v>
      </c>
      <c r="K15" s="77">
        <v>715</v>
      </c>
      <c r="L15" s="77" t="str">
        <f t="shared" si="2"/>
        <v>寺坂　沙里奈</v>
      </c>
      <c r="M15" s="84">
        <v>713</v>
      </c>
      <c r="N15" s="77" t="str">
        <f t="shared" si="3"/>
        <v>元田　真理子</v>
      </c>
      <c r="O15" s="77">
        <v>718</v>
      </c>
      <c r="P15" s="77" t="str">
        <f t="shared" si="4"/>
        <v>川崎　　杏果</v>
      </c>
    </row>
    <row r="16" spans="1:16" ht="10.5">
      <c r="A16" s="77"/>
      <c r="B16" s="77"/>
      <c r="C16" s="77"/>
      <c r="D16" s="84">
        <f t="shared" si="5"/>
      </c>
      <c r="E16" s="138">
        <v>1</v>
      </c>
      <c r="F16" s="77">
        <v>5</v>
      </c>
      <c r="G16" s="77"/>
      <c r="H16" s="77"/>
      <c r="I16" s="77"/>
      <c r="J16" s="77">
        <f t="shared" si="6"/>
      </c>
      <c r="K16" s="77"/>
      <c r="L16" s="77">
        <f t="shared" si="2"/>
      </c>
      <c r="M16" s="84"/>
      <c r="N16" s="77">
        <f t="shared" si="3"/>
      </c>
      <c r="O16" s="77"/>
      <c r="P16" s="77">
        <f t="shared" si="4"/>
      </c>
    </row>
    <row r="17" spans="1:16" ht="10.5">
      <c r="A17" s="77"/>
      <c r="B17" s="77"/>
      <c r="C17" s="77"/>
      <c r="D17" s="84">
        <f t="shared" si="5"/>
      </c>
      <c r="E17" s="138">
        <v>2</v>
      </c>
      <c r="F17" s="77">
        <v>3</v>
      </c>
      <c r="G17" s="77"/>
      <c r="H17" s="77"/>
      <c r="I17" s="77"/>
      <c r="J17" s="77">
        <f t="shared" si="6"/>
      </c>
      <c r="K17" s="77"/>
      <c r="L17" s="77"/>
      <c r="M17" s="84"/>
      <c r="N17" s="77"/>
      <c r="O17" s="77"/>
      <c r="P17" s="77">
        <f t="shared" si="4"/>
      </c>
    </row>
    <row r="18" spans="1:16" ht="12.75" customHeight="1">
      <c r="A18" s="77"/>
      <c r="B18" s="77"/>
      <c r="C18" s="77"/>
      <c r="D18" s="84"/>
      <c r="E18" s="138"/>
      <c r="F18" s="77"/>
      <c r="G18" s="77"/>
      <c r="H18" s="77"/>
      <c r="I18" s="77"/>
      <c r="J18" s="77"/>
      <c r="K18" s="77"/>
      <c r="L18" s="77"/>
      <c r="M18" s="84"/>
      <c r="N18" s="77"/>
      <c r="O18" s="77"/>
      <c r="P18" s="77"/>
    </row>
    <row r="19" spans="1:16" ht="10.5">
      <c r="A19" s="77"/>
      <c r="B19" s="77"/>
      <c r="C19" s="77"/>
      <c r="D19" s="84"/>
      <c r="E19" s="138"/>
      <c r="F19" s="77"/>
      <c r="G19" s="77"/>
      <c r="H19" s="77"/>
      <c r="I19" s="77"/>
      <c r="J19" s="77"/>
      <c r="K19" s="77"/>
      <c r="L19" s="77"/>
      <c r="M19" s="84"/>
      <c r="N19" s="77"/>
      <c r="O19" s="77"/>
      <c r="P19" s="77"/>
    </row>
    <row r="20" spans="1:16" ht="10.5">
      <c r="A20" s="77"/>
      <c r="B20" s="77"/>
      <c r="C20" s="77"/>
      <c r="D20" s="84"/>
      <c r="E20" s="138"/>
      <c r="F20" s="77"/>
      <c r="G20" s="77"/>
      <c r="H20" s="77"/>
      <c r="I20" s="77"/>
      <c r="J20" s="77"/>
      <c r="K20" s="77"/>
      <c r="L20" s="77"/>
      <c r="M20" s="84"/>
      <c r="N20" s="77"/>
      <c r="O20" s="77"/>
      <c r="P20" s="77"/>
    </row>
    <row r="21" spans="1:16" ht="10.5">
      <c r="A21" s="77"/>
      <c r="B21" s="77"/>
      <c r="C21" s="77"/>
      <c r="D21" s="84"/>
      <c r="E21" s="138"/>
      <c r="F21" s="77"/>
      <c r="G21" s="77"/>
      <c r="H21" s="77"/>
      <c r="I21" s="77"/>
      <c r="J21" s="77"/>
      <c r="K21" s="77"/>
      <c r="L21" s="77"/>
      <c r="M21" s="84"/>
      <c r="N21" s="139"/>
      <c r="O21" s="77"/>
      <c r="P21" s="139"/>
    </row>
    <row r="22" spans="1:16" ht="10.5">
      <c r="A22" s="77"/>
      <c r="B22" s="77"/>
      <c r="C22" s="77"/>
      <c r="D22" s="84"/>
      <c r="E22" s="138"/>
      <c r="F22" s="77"/>
      <c r="G22" s="77"/>
      <c r="H22" s="77"/>
      <c r="I22" s="77"/>
      <c r="J22" s="77"/>
      <c r="K22" s="77"/>
      <c r="L22" s="77"/>
      <c r="M22" s="84"/>
      <c r="N22" s="77"/>
      <c r="O22" s="77"/>
      <c r="P22" s="77"/>
    </row>
    <row r="23" spans="1:16" ht="10.5">
      <c r="A23" s="77"/>
      <c r="B23" s="77"/>
      <c r="C23" s="77"/>
      <c r="D23" s="84"/>
      <c r="E23" s="138"/>
      <c r="F23" s="77"/>
      <c r="G23" s="77"/>
      <c r="H23" s="77"/>
      <c r="I23" s="77"/>
      <c r="J23" s="77"/>
      <c r="K23" s="77"/>
      <c r="L23" s="77"/>
      <c r="M23" s="84"/>
      <c r="N23" s="77"/>
      <c r="O23" s="77"/>
      <c r="P23" s="77"/>
    </row>
    <row r="24" spans="1:16" ht="10.5">
      <c r="A24" s="77"/>
      <c r="B24" s="77"/>
      <c r="C24" s="77"/>
      <c r="D24" s="84"/>
      <c r="E24" s="138"/>
      <c r="F24" s="77"/>
      <c r="G24" s="77"/>
      <c r="H24" s="77"/>
      <c r="I24" s="77"/>
      <c r="J24" s="77"/>
      <c r="K24" s="77"/>
      <c r="L24" s="77"/>
      <c r="M24" s="84"/>
      <c r="N24" s="77"/>
      <c r="O24" s="77"/>
      <c r="P24" s="77"/>
    </row>
    <row r="25" spans="1:16" ht="10.5">
      <c r="A25" s="77"/>
      <c r="B25" s="77"/>
      <c r="C25" s="77"/>
      <c r="D25" s="77"/>
      <c r="E25" s="138"/>
      <c r="F25" s="77"/>
      <c r="G25" s="77"/>
      <c r="H25" s="77"/>
      <c r="I25" s="77"/>
      <c r="J25" s="77"/>
      <c r="K25" s="77"/>
      <c r="L25" s="77"/>
      <c r="M25" s="84"/>
      <c r="N25" s="77"/>
      <c r="O25" s="77"/>
      <c r="P25" s="77"/>
    </row>
    <row r="26" spans="1:16" ht="10.5">
      <c r="A26" s="77"/>
      <c r="B26" s="77"/>
      <c r="C26" s="77"/>
      <c r="D26" s="77"/>
      <c r="E26" s="138"/>
      <c r="F26" s="77"/>
      <c r="G26" s="77"/>
      <c r="H26" s="77"/>
      <c r="I26" s="77"/>
      <c r="J26" s="77"/>
      <c r="K26" s="77"/>
      <c r="L26" s="77"/>
      <c r="M26" s="84"/>
      <c r="N26" s="77"/>
      <c r="O26" s="77"/>
      <c r="P26" s="77"/>
    </row>
    <row r="27" spans="1:16" ht="10.5">
      <c r="A27" s="77"/>
      <c r="B27" s="77"/>
      <c r="C27" s="77"/>
      <c r="D27" s="77"/>
      <c r="E27" s="138"/>
      <c r="F27" s="77"/>
      <c r="G27" s="77"/>
      <c r="H27" s="77"/>
      <c r="I27" s="77"/>
      <c r="J27" s="77"/>
      <c r="K27" s="77"/>
      <c r="L27" s="77"/>
      <c r="M27" s="84"/>
      <c r="N27" s="77"/>
      <c r="O27" s="77"/>
      <c r="P27" s="77"/>
    </row>
    <row r="28" spans="1:16" ht="10.5">
      <c r="A28" s="77"/>
      <c r="B28" s="77"/>
      <c r="C28" s="77"/>
      <c r="D28" s="77"/>
      <c r="E28" s="138"/>
      <c r="F28" s="77"/>
      <c r="G28" s="77"/>
      <c r="H28" s="77"/>
      <c r="I28" s="77"/>
      <c r="J28" s="77"/>
      <c r="K28" s="77"/>
      <c r="L28" s="77"/>
      <c r="M28" s="84"/>
      <c r="N28" s="77"/>
      <c r="O28" s="77"/>
      <c r="P28" s="77"/>
    </row>
    <row r="29" spans="1:16" ht="10.5">
      <c r="A29" s="77"/>
      <c r="B29" s="77"/>
      <c r="C29" s="77"/>
      <c r="D29" s="77"/>
      <c r="E29" s="138"/>
      <c r="F29" s="77"/>
      <c r="G29" s="77"/>
      <c r="H29" s="77"/>
      <c r="I29" s="77"/>
      <c r="J29" s="77"/>
      <c r="K29" s="77"/>
      <c r="L29" s="77"/>
      <c r="M29" s="84"/>
      <c r="N29" s="77"/>
      <c r="O29" s="77"/>
      <c r="P29" s="77"/>
    </row>
    <row r="30" spans="1:16" ht="10.5">
      <c r="A30" s="77"/>
      <c r="B30" s="77"/>
      <c r="C30" s="77"/>
      <c r="D30" s="77"/>
      <c r="E30" s="138"/>
      <c r="F30" s="77"/>
      <c r="G30" s="77"/>
      <c r="H30" s="77"/>
      <c r="I30" s="77"/>
      <c r="J30" s="77"/>
      <c r="K30" s="77"/>
      <c r="L30" s="77"/>
      <c r="M30" s="84"/>
      <c r="N30" s="77"/>
      <c r="O30" s="77"/>
      <c r="P30" s="77"/>
    </row>
    <row r="31" spans="1:16" ht="10.5">
      <c r="A31" s="77"/>
      <c r="B31" s="77"/>
      <c r="C31" s="77"/>
      <c r="D31" s="77"/>
      <c r="E31" s="138"/>
      <c r="F31" s="77"/>
      <c r="G31" s="77"/>
      <c r="H31" s="77"/>
      <c r="I31" s="77"/>
      <c r="J31" s="77"/>
      <c r="K31" s="77"/>
      <c r="L31" s="77"/>
      <c r="M31" s="84"/>
      <c r="N31" s="77"/>
      <c r="O31" s="77"/>
      <c r="P31" s="77"/>
    </row>
    <row r="32" spans="1:16" ht="10.5">
      <c r="A32" s="77"/>
      <c r="B32" s="77"/>
      <c r="C32" s="77"/>
      <c r="D32" s="77"/>
      <c r="E32" s="138"/>
      <c r="F32" s="77"/>
      <c r="G32" s="77"/>
      <c r="H32" s="77"/>
      <c r="I32" s="77"/>
      <c r="J32" s="77"/>
      <c r="K32" s="77"/>
      <c r="L32" s="77"/>
      <c r="M32" s="84"/>
      <c r="N32" s="77"/>
      <c r="O32" s="77"/>
      <c r="P32" s="77"/>
    </row>
    <row r="33" spans="1:16" ht="10.5">
      <c r="A33" s="77"/>
      <c r="B33" s="77"/>
      <c r="C33" s="77"/>
      <c r="D33" s="77"/>
      <c r="E33" s="138"/>
      <c r="F33" s="77"/>
      <c r="G33" s="77"/>
      <c r="H33" s="77"/>
      <c r="I33" s="77"/>
      <c r="J33" s="77"/>
      <c r="K33" s="77"/>
      <c r="L33" s="77"/>
      <c r="M33" s="84"/>
      <c r="N33" s="77"/>
      <c r="O33" s="77"/>
      <c r="P33" s="77"/>
    </row>
    <row r="34" spans="1:16" ht="10.5">
      <c r="A34" s="77"/>
      <c r="B34" s="77"/>
      <c r="C34" s="77"/>
      <c r="D34" s="77"/>
      <c r="E34" s="138"/>
      <c r="F34" s="77"/>
      <c r="G34" s="77"/>
      <c r="H34" s="77"/>
      <c r="I34" s="77"/>
      <c r="J34" s="77"/>
      <c r="K34" s="77"/>
      <c r="L34" s="77"/>
      <c r="M34" s="84"/>
      <c r="N34" s="77"/>
      <c r="O34" s="77"/>
      <c r="P34" s="77"/>
    </row>
    <row r="35" spans="1:16" ht="10.5">
      <c r="A35" s="77"/>
      <c r="B35" s="77"/>
      <c r="C35" s="77"/>
      <c r="D35" s="77"/>
      <c r="E35" s="138"/>
      <c r="F35" s="77"/>
      <c r="G35" s="77"/>
      <c r="H35" s="77"/>
      <c r="I35" s="77"/>
      <c r="J35" s="77"/>
      <c r="K35" s="77"/>
      <c r="L35" s="77"/>
      <c r="M35" s="84"/>
      <c r="N35" s="77"/>
      <c r="O35" s="77"/>
      <c r="P35" s="77"/>
    </row>
    <row r="36" spans="1:16" ht="10.5">
      <c r="A36" s="77"/>
      <c r="B36" s="77"/>
      <c r="C36" s="77"/>
      <c r="D36" s="77"/>
      <c r="E36" s="138"/>
      <c r="F36" s="77"/>
      <c r="G36" s="77"/>
      <c r="H36" s="77"/>
      <c r="I36" s="77"/>
      <c r="J36" s="77"/>
      <c r="K36" s="77"/>
      <c r="L36" s="77"/>
      <c r="M36" s="84"/>
      <c r="N36" s="77"/>
      <c r="O36" s="77"/>
      <c r="P36" s="77"/>
    </row>
    <row r="37" spans="1:16" ht="10.5">
      <c r="A37" s="77"/>
      <c r="B37" s="77"/>
      <c r="C37" s="77"/>
      <c r="D37" s="77"/>
      <c r="E37" s="138"/>
      <c r="F37" s="77"/>
      <c r="G37" s="77"/>
      <c r="H37" s="77"/>
      <c r="I37" s="77"/>
      <c r="J37" s="77"/>
      <c r="K37" s="77"/>
      <c r="L37" s="77"/>
      <c r="M37" s="84"/>
      <c r="N37" s="77"/>
      <c r="O37" s="77"/>
      <c r="P37" s="77"/>
    </row>
    <row r="38" spans="1:16" ht="10.5">
      <c r="A38" s="77"/>
      <c r="B38" s="77"/>
      <c r="C38" s="77"/>
      <c r="D38" s="77"/>
      <c r="E38" s="138"/>
      <c r="F38" s="77"/>
      <c r="G38" s="77"/>
      <c r="H38" s="77"/>
      <c r="I38" s="77"/>
      <c r="J38" s="77"/>
      <c r="K38" s="77"/>
      <c r="L38" s="77"/>
      <c r="M38" s="84"/>
      <c r="N38" s="77"/>
      <c r="O38" s="77"/>
      <c r="P38" s="77"/>
    </row>
    <row r="39" spans="1:16" ht="10.5">
      <c r="A39" s="77"/>
      <c r="B39" s="77"/>
      <c r="C39" s="77"/>
      <c r="D39" s="77"/>
      <c r="E39" s="138"/>
      <c r="F39" s="77"/>
      <c r="G39" s="77"/>
      <c r="H39" s="77"/>
      <c r="I39" s="77"/>
      <c r="J39" s="77"/>
      <c r="K39" s="77"/>
      <c r="L39" s="77"/>
      <c r="M39" s="84"/>
      <c r="N39" s="77"/>
      <c r="O39" s="77"/>
      <c r="P39" s="77"/>
    </row>
    <row r="40" spans="1:16" ht="10.5">
      <c r="A40" s="77"/>
      <c r="B40" s="77"/>
      <c r="C40" s="77"/>
      <c r="D40" s="77"/>
      <c r="E40" s="138"/>
      <c r="F40" s="77"/>
      <c r="G40" s="77"/>
      <c r="H40" s="77"/>
      <c r="I40" s="77"/>
      <c r="J40" s="77"/>
      <c r="K40" s="77"/>
      <c r="L40" s="77"/>
      <c r="M40" s="84"/>
      <c r="N40" s="77"/>
      <c r="O40" s="77"/>
      <c r="P40" s="77"/>
    </row>
    <row r="41" spans="1:16" ht="10.5">
      <c r="A41" s="77"/>
      <c r="B41" s="77"/>
      <c r="C41" s="77"/>
      <c r="D41" s="77"/>
      <c r="E41" s="138"/>
      <c r="F41" s="77"/>
      <c r="G41" s="77"/>
      <c r="H41" s="77"/>
      <c r="I41" s="77"/>
      <c r="J41" s="77"/>
      <c r="K41" s="77"/>
      <c r="L41" s="77"/>
      <c r="M41" s="84"/>
      <c r="N41" s="77"/>
      <c r="O41" s="77"/>
      <c r="P41" s="77"/>
    </row>
    <row r="42" spans="1:16" ht="10.5">
      <c r="A42" s="77"/>
      <c r="B42" s="77"/>
      <c r="C42" s="77"/>
      <c r="D42" s="77"/>
      <c r="E42" s="138"/>
      <c r="F42" s="77"/>
      <c r="G42" s="77"/>
      <c r="H42" s="77"/>
      <c r="I42" s="77"/>
      <c r="J42" s="77"/>
      <c r="K42" s="77"/>
      <c r="L42" s="77"/>
      <c r="M42" s="84"/>
      <c r="N42" s="77"/>
      <c r="O42" s="77"/>
      <c r="P42" s="77"/>
    </row>
    <row r="43" spans="1:16" ht="10.5">
      <c r="A43" s="77"/>
      <c r="B43" s="77"/>
      <c r="C43" s="77"/>
      <c r="D43" s="77"/>
      <c r="E43" s="138"/>
      <c r="F43" s="77"/>
      <c r="G43" s="77"/>
      <c r="H43" s="77"/>
      <c r="I43" s="77"/>
      <c r="J43" s="77"/>
      <c r="K43" s="77"/>
      <c r="L43" s="77"/>
      <c r="M43" s="84"/>
      <c r="N43" s="77"/>
      <c r="O43" s="77"/>
      <c r="P43" s="77"/>
    </row>
    <row r="44" spans="1:16" ht="10.5">
      <c r="A44" s="77"/>
      <c r="B44" s="77"/>
      <c r="C44" s="77"/>
      <c r="D44" s="77"/>
      <c r="E44" s="138"/>
      <c r="F44" s="77"/>
      <c r="G44" s="77"/>
      <c r="H44" s="77"/>
      <c r="I44" s="77"/>
      <c r="J44" s="77"/>
      <c r="K44" s="77"/>
      <c r="L44" s="77"/>
      <c r="M44" s="84"/>
      <c r="N44" s="77"/>
      <c r="O44" s="77"/>
      <c r="P44" s="77"/>
    </row>
    <row r="45" spans="1:16" ht="10.5">
      <c r="A45" s="77"/>
      <c r="B45" s="77"/>
      <c r="C45" s="77"/>
      <c r="D45" s="77"/>
      <c r="E45" s="138"/>
      <c r="F45" s="77"/>
      <c r="G45" s="77"/>
      <c r="H45" s="77"/>
      <c r="I45" s="77"/>
      <c r="J45" s="77"/>
      <c r="K45" s="77"/>
      <c r="L45" s="77"/>
      <c r="M45" s="84"/>
      <c r="N45" s="77"/>
      <c r="O45" s="77"/>
      <c r="P45" s="77"/>
    </row>
    <row r="46" spans="1:16" ht="10.5">
      <c r="A46" s="77"/>
      <c r="B46" s="77"/>
      <c r="C46" s="77"/>
      <c r="D46" s="77"/>
      <c r="E46" s="138"/>
      <c r="F46" s="77"/>
      <c r="G46" s="77"/>
      <c r="H46" s="77"/>
      <c r="I46" s="77"/>
      <c r="J46" s="77"/>
      <c r="K46" s="77"/>
      <c r="L46" s="77"/>
      <c r="M46" s="84"/>
      <c r="N46" s="77"/>
      <c r="O46" s="77"/>
      <c r="P46" s="77"/>
    </row>
    <row r="47" spans="1:16" ht="10.5">
      <c r="A47" s="77"/>
      <c r="B47" s="77"/>
      <c r="C47" s="77"/>
      <c r="D47" s="77"/>
      <c r="E47" s="138"/>
      <c r="F47" s="77"/>
      <c r="G47" s="77"/>
      <c r="H47" s="77"/>
      <c r="I47" s="77"/>
      <c r="J47" s="77"/>
      <c r="K47" s="77"/>
      <c r="L47" s="77"/>
      <c r="M47" s="84"/>
      <c r="N47" s="77"/>
      <c r="O47" s="77"/>
      <c r="P47" s="77"/>
    </row>
    <row r="48" spans="1:16" ht="10.5">
      <c r="A48" s="77"/>
      <c r="B48" s="77"/>
      <c r="C48" s="77"/>
      <c r="D48" s="77"/>
      <c r="E48" s="138"/>
      <c r="F48" s="77"/>
      <c r="G48" s="77"/>
      <c r="H48" s="77"/>
      <c r="I48" s="77"/>
      <c r="J48" s="77"/>
      <c r="K48" s="77"/>
      <c r="L48" s="77"/>
      <c r="M48" s="84"/>
      <c r="N48" s="77"/>
      <c r="O48" s="77"/>
      <c r="P48" s="77"/>
    </row>
    <row r="49" spans="1:16" ht="10.5">
      <c r="A49" s="77"/>
      <c r="B49" s="77"/>
      <c r="C49" s="77"/>
      <c r="D49" s="77"/>
      <c r="E49" s="138"/>
      <c r="F49" s="77"/>
      <c r="G49" s="77"/>
      <c r="H49" s="77"/>
      <c r="I49" s="77"/>
      <c r="J49" s="77"/>
      <c r="K49" s="77"/>
      <c r="L49" s="77"/>
      <c r="M49" s="84"/>
      <c r="N49" s="77"/>
      <c r="O49" s="77"/>
      <c r="P49" s="77"/>
    </row>
    <row r="50" spans="1:16" ht="10.5">
      <c r="A50" s="77"/>
      <c r="B50" s="77"/>
      <c r="C50" s="77"/>
      <c r="D50" s="77"/>
      <c r="E50" s="138"/>
      <c r="F50" s="77"/>
      <c r="G50" s="77"/>
      <c r="H50" s="77"/>
      <c r="I50" s="77"/>
      <c r="J50" s="77"/>
      <c r="K50" s="77"/>
      <c r="L50" s="77"/>
      <c r="M50" s="84"/>
      <c r="N50" s="77"/>
      <c r="O50" s="77"/>
      <c r="P50" s="77"/>
    </row>
    <row r="51" spans="1:16" ht="10.5">
      <c r="A51" s="77"/>
      <c r="B51" s="77"/>
      <c r="C51" s="77"/>
      <c r="D51" s="77"/>
      <c r="E51" s="138"/>
      <c r="F51" s="77"/>
      <c r="G51" s="77"/>
      <c r="H51" s="77"/>
      <c r="I51" s="77"/>
      <c r="J51" s="77"/>
      <c r="K51" s="77"/>
      <c r="L51" s="77"/>
      <c r="M51" s="84"/>
      <c r="N51" s="77"/>
      <c r="O51" s="77"/>
      <c r="P51" s="77"/>
    </row>
    <row r="52" spans="1:16" ht="10.5">
      <c r="A52" s="77"/>
      <c r="B52" s="77"/>
      <c r="C52" s="77"/>
      <c r="D52" s="77"/>
      <c r="E52" s="138"/>
      <c r="F52" s="77"/>
      <c r="G52" s="77"/>
      <c r="H52" s="77"/>
      <c r="I52" s="77"/>
      <c r="J52" s="77"/>
      <c r="K52" s="77"/>
      <c r="L52" s="77"/>
      <c r="M52" s="84"/>
      <c r="N52" s="77"/>
      <c r="O52" s="77"/>
      <c r="P52" s="77"/>
    </row>
    <row r="53" spans="1:16" ht="10.5">
      <c r="A53" s="77"/>
      <c r="B53" s="77"/>
      <c r="C53" s="77"/>
      <c r="D53" s="77"/>
      <c r="E53" s="138"/>
      <c r="F53" s="77"/>
      <c r="G53" s="77"/>
      <c r="H53" s="77"/>
      <c r="I53" s="77"/>
      <c r="J53" s="77"/>
      <c r="K53" s="77"/>
      <c r="L53" s="77"/>
      <c r="M53" s="84"/>
      <c r="N53" s="77"/>
      <c r="O53" s="77"/>
      <c r="P53" s="77"/>
    </row>
    <row r="54" spans="1:16" ht="10.5">
      <c r="A54" s="77"/>
      <c r="B54" s="77"/>
      <c r="C54" s="77"/>
      <c r="D54" s="77"/>
      <c r="E54" s="138"/>
      <c r="F54" s="77"/>
      <c r="G54" s="77"/>
      <c r="H54" s="77"/>
      <c r="I54" s="77"/>
      <c r="J54" s="77"/>
      <c r="K54" s="77"/>
      <c r="L54" s="77"/>
      <c r="M54" s="84"/>
      <c r="N54" s="77"/>
      <c r="O54" s="77"/>
      <c r="P54" s="77"/>
    </row>
    <row r="55" spans="1:16" ht="10.5">
      <c r="A55" s="77"/>
      <c r="B55" s="77"/>
      <c r="C55" s="77"/>
      <c r="D55" s="77"/>
      <c r="E55" s="138"/>
      <c r="F55" s="77"/>
      <c r="G55" s="77"/>
      <c r="H55" s="77"/>
      <c r="I55" s="77"/>
      <c r="J55" s="77"/>
      <c r="K55" s="77"/>
      <c r="L55" s="77"/>
      <c r="M55" s="84"/>
      <c r="N55" s="77"/>
      <c r="O55" s="77"/>
      <c r="P55" s="77"/>
    </row>
    <row r="56" spans="1:16" ht="10.5">
      <c r="A56" s="77"/>
      <c r="B56" s="77"/>
      <c r="C56" s="77"/>
      <c r="D56" s="77"/>
      <c r="E56" s="138"/>
      <c r="F56" s="77"/>
      <c r="G56" s="77"/>
      <c r="H56" s="77"/>
      <c r="I56" s="77"/>
      <c r="J56" s="77"/>
      <c r="K56" s="77"/>
      <c r="L56" s="77"/>
      <c r="M56" s="84"/>
      <c r="N56" s="77"/>
      <c r="O56" s="77"/>
      <c r="P56" s="77"/>
    </row>
    <row r="57" spans="1:16" ht="10.5">
      <c r="A57" s="77"/>
      <c r="B57" s="77"/>
      <c r="C57" s="77"/>
      <c r="D57" s="77"/>
      <c r="E57" s="138"/>
      <c r="F57" s="77"/>
      <c r="G57" s="77"/>
      <c r="H57" s="77"/>
      <c r="I57" s="77"/>
      <c r="J57" s="77"/>
      <c r="K57" s="77"/>
      <c r="L57" s="77"/>
      <c r="M57" s="84"/>
      <c r="N57" s="77"/>
      <c r="O57" s="77"/>
      <c r="P57" s="77"/>
    </row>
    <row r="58" spans="1:16" ht="10.5">
      <c r="A58" s="77"/>
      <c r="B58" s="77"/>
      <c r="C58" s="77"/>
      <c r="D58" s="77"/>
      <c r="E58" s="138"/>
      <c r="F58" s="77"/>
      <c r="G58" s="77"/>
      <c r="H58" s="77"/>
      <c r="I58" s="77"/>
      <c r="J58" s="77"/>
      <c r="K58" s="77"/>
      <c r="L58" s="77"/>
      <c r="M58" s="84"/>
      <c r="N58" s="77"/>
      <c r="O58" s="77"/>
      <c r="P58" s="77"/>
    </row>
    <row r="59" spans="1:16" ht="10.5">
      <c r="A59" s="77"/>
      <c r="B59" s="77"/>
      <c r="C59" s="77"/>
      <c r="D59" s="77"/>
      <c r="E59" s="138"/>
      <c r="F59" s="77"/>
      <c r="G59" s="77"/>
      <c r="H59" s="77"/>
      <c r="I59" s="77"/>
      <c r="J59" s="77"/>
      <c r="K59" s="77"/>
      <c r="L59" s="77"/>
      <c r="M59" s="84"/>
      <c r="N59" s="77"/>
      <c r="O59" s="77"/>
      <c r="P59" s="77"/>
    </row>
    <row r="60" spans="1:16" ht="10.5">
      <c r="A60" s="77"/>
      <c r="B60" s="77"/>
      <c r="C60" s="77"/>
      <c r="D60" s="84">
        <f>IF(I60="","",VLOOKUP(I60,$J$60:$M$142,4))</f>
      </c>
      <c r="E60" s="138"/>
      <c r="F60" s="77"/>
      <c r="G60" s="77"/>
      <c r="H60" s="84"/>
      <c r="I60" s="77"/>
      <c r="J60" s="77">
        <v>3</v>
      </c>
      <c r="K60" s="77" t="s">
        <v>430</v>
      </c>
      <c r="L60" s="77">
        <v>3</v>
      </c>
      <c r="M60" s="77" t="s">
        <v>239</v>
      </c>
      <c r="N60" s="77"/>
      <c r="O60" s="77"/>
      <c r="P60" s="77"/>
    </row>
    <row r="61" spans="1:16" ht="10.5">
      <c r="A61" s="77"/>
      <c r="B61" s="77"/>
      <c r="C61" s="77"/>
      <c r="D61" s="77"/>
      <c r="E61" s="138"/>
      <c r="F61" s="77"/>
      <c r="G61" s="77"/>
      <c r="H61" s="77"/>
      <c r="I61" s="77"/>
      <c r="J61" s="77">
        <v>4</v>
      </c>
      <c r="K61" s="77" t="s">
        <v>238</v>
      </c>
      <c r="L61" s="77">
        <v>3</v>
      </c>
      <c r="M61" s="77" t="s">
        <v>239</v>
      </c>
      <c r="N61" s="77"/>
      <c r="O61" s="77"/>
      <c r="P61" s="77"/>
    </row>
    <row r="62" spans="1:16" ht="10.5">
      <c r="A62" s="77"/>
      <c r="B62" s="77"/>
      <c r="C62" s="77"/>
      <c r="D62" s="77"/>
      <c r="E62" s="138"/>
      <c r="F62" s="77"/>
      <c r="G62" s="77"/>
      <c r="H62" s="77"/>
      <c r="I62" s="77"/>
      <c r="J62" s="77">
        <v>4</v>
      </c>
      <c r="K62" s="77" t="s">
        <v>109</v>
      </c>
      <c r="L62" s="77">
        <v>2</v>
      </c>
      <c r="M62" s="77" t="s">
        <v>56</v>
      </c>
      <c r="N62" s="77"/>
      <c r="O62" s="77"/>
      <c r="P62" s="77"/>
    </row>
    <row r="63" spans="1:16" ht="10.5">
      <c r="A63" s="77"/>
      <c r="B63" s="77"/>
      <c r="C63" s="77"/>
      <c r="D63" s="77"/>
      <c r="E63" s="138"/>
      <c r="F63" s="77"/>
      <c r="G63" s="77"/>
      <c r="H63" s="77"/>
      <c r="I63" s="77"/>
      <c r="J63" s="77">
        <v>5</v>
      </c>
      <c r="K63" s="77" t="s">
        <v>443</v>
      </c>
      <c r="L63" s="77">
        <v>2</v>
      </c>
      <c r="M63" s="77" t="s">
        <v>239</v>
      </c>
      <c r="N63" s="77"/>
      <c r="O63" s="77"/>
      <c r="P63" s="77"/>
    </row>
    <row r="64" spans="1:16" ht="10.5">
      <c r="A64" s="77"/>
      <c r="B64" s="77"/>
      <c r="C64" s="77"/>
      <c r="D64" s="77"/>
      <c r="E64" s="138"/>
      <c r="F64" s="77"/>
      <c r="G64" s="77"/>
      <c r="H64" s="77"/>
      <c r="I64" s="77"/>
      <c r="J64" s="77">
        <v>7</v>
      </c>
      <c r="K64" s="77" t="s">
        <v>120</v>
      </c>
      <c r="L64" s="77">
        <v>2</v>
      </c>
      <c r="M64" s="77" t="s">
        <v>56</v>
      </c>
      <c r="N64" s="77"/>
      <c r="O64" s="77"/>
      <c r="P64" s="77"/>
    </row>
    <row r="65" spans="1:16" ht="10.5">
      <c r="A65" s="77"/>
      <c r="B65" s="77"/>
      <c r="C65" s="77"/>
      <c r="D65" s="77"/>
      <c r="E65" s="138"/>
      <c r="F65" s="77"/>
      <c r="G65" s="77"/>
      <c r="H65" s="77"/>
      <c r="I65" s="77"/>
      <c r="J65" s="77">
        <v>8</v>
      </c>
      <c r="K65" s="77" t="s">
        <v>55</v>
      </c>
      <c r="L65" s="77">
        <v>2</v>
      </c>
      <c r="M65" s="77" t="s">
        <v>56</v>
      </c>
      <c r="N65" s="77"/>
      <c r="O65" s="77"/>
      <c r="P65" s="77"/>
    </row>
    <row r="66" spans="1:16" ht="10.5">
      <c r="A66" s="77"/>
      <c r="B66" s="77"/>
      <c r="C66" s="77"/>
      <c r="D66" s="77"/>
      <c r="E66" s="138"/>
      <c r="F66" s="77"/>
      <c r="G66" s="77"/>
      <c r="H66" s="77"/>
      <c r="I66" s="77"/>
      <c r="J66" s="77">
        <v>9</v>
      </c>
      <c r="K66" s="77" t="s">
        <v>724</v>
      </c>
      <c r="L66" s="77">
        <v>2</v>
      </c>
      <c r="M66" s="77" t="s">
        <v>56</v>
      </c>
      <c r="N66" s="77"/>
      <c r="O66" s="77"/>
      <c r="P66" s="77"/>
    </row>
    <row r="67" spans="1:16" ht="10.5">
      <c r="A67" s="77"/>
      <c r="B67" s="77"/>
      <c r="C67" s="77"/>
      <c r="D67" s="77"/>
      <c r="E67" s="138"/>
      <c r="F67" s="77"/>
      <c r="G67" s="77"/>
      <c r="H67" s="77"/>
      <c r="I67" s="77"/>
      <c r="J67" s="77">
        <v>11</v>
      </c>
      <c r="K67" s="77" t="s">
        <v>189</v>
      </c>
      <c r="L67" s="77">
        <v>2</v>
      </c>
      <c r="M67" s="77" t="s">
        <v>56</v>
      </c>
      <c r="N67" s="77"/>
      <c r="O67" s="77"/>
      <c r="P67" s="77"/>
    </row>
    <row r="68" spans="1:16" ht="10.5">
      <c r="A68" s="77"/>
      <c r="B68" s="77"/>
      <c r="C68" s="77"/>
      <c r="D68" s="77"/>
      <c r="E68" s="138"/>
      <c r="F68" s="77"/>
      <c r="G68" s="77"/>
      <c r="H68" s="77"/>
      <c r="I68" s="77"/>
      <c r="J68" s="77">
        <v>32</v>
      </c>
      <c r="K68" s="77" t="s">
        <v>195</v>
      </c>
      <c r="L68" s="77">
        <v>1</v>
      </c>
      <c r="M68" s="77" t="s">
        <v>56</v>
      </c>
      <c r="N68" s="77"/>
      <c r="O68" s="77"/>
      <c r="P68" s="77"/>
    </row>
    <row r="69" spans="1:16" ht="10.5">
      <c r="A69" s="77"/>
      <c r="B69" s="77"/>
      <c r="C69" s="77"/>
      <c r="D69" s="77"/>
      <c r="E69" s="138"/>
      <c r="F69" s="77"/>
      <c r="G69" s="77"/>
      <c r="H69" s="77"/>
      <c r="I69" s="77"/>
      <c r="J69" s="77">
        <v>33</v>
      </c>
      <c r="K69" s="77" t="s">
        <v>165</v>
      </c>
      <c r="L69" s="77">
        <v>1</v>
      </c>
      <c r="M69" s="77" t="s">
        <v>56</v>
      </c>
      <c r="N69" s="77"/>
      <c r="O69" s="77"/>
      <c r="P69" s="77"/>
    </row>
    <row r="70" spans="1:16" ht="10.5">
      <c r="A70" s="77"/>
      <c r="B70" s="77"/>
      <c r="C70" s="77"/>
      <c r="D70" s="77"/>
      <c r="E70" s="138"/>
      <c r="F70" s="77"/>
      <c r="G70" s="77"/>
      <c r="H70" s="77"/>
      <c r="I70" s="77"/>
      <c r="J70" s="77">
        <v>35</v>
      </c>
      <c r="K70" s="77" t="s">
        <v>147</v>
      </c>
      <c r="L70" s="77">
        <v>1</v>
      </c>
      <c r="M70" s="77" t="s">
        <v>56</v>
      </c>
      <c r="N70" s="77"/>
      <c r="O70" s="77"/>
      <c r="P70" s="77"/>
    </row>
    <row r="71" spans="1:16" ht="10.5">
      <c r="A71" s="77"/>
      <c r="B71" s="77"/>
      <c r="C71" s="77"/>
      <c r="D71" s="77"/>
      <c r="E71" s="138"/>
      <c r="F71" s="77"/>
      <c r="G71" s="77"/>
      <c r="H71" s="77"/>
      <c r="I71" s="77"/>
      <c r="J71" s="77">
        <v>36</v>
      </c>
      <c r="K71" s="77" t="s">
        <v>180</v>
      </c>
      <c r="L71" s="77">
        <v>1</v>
      </c>
      <c r="M71" s="77" t="s">
        <v>56</v>
      </c>
      <c r="N71" s="77"/>
      <c r="O71" s="77"/>
      <c r="P71" s="77"/>
    </row>
    <row r="72" spans="1:16" ht="10.5">
      <c r="A72" s="77"/>
      <c r="B72" s="77"/>
      <c r="C72" s="77"/>
      <c r="D72" s="77"/>
      <c r="E72" s="138"/>
      <c r="F72" s="77"/>
      <c r="G72" s="77"/>
      <c r="H72" s="77"/>
      <c r="I72" s="77"/>
      <c r="J72" s="77">
        <v>37</v>
      </c>
      <c r="K72" s="77" t="s">
        <v>126</v>
      </c>
      <c r="L72" s="77">
        <v>1</v>
      </c>
      <c r="M72" s="77" t="s">
        <v>56</v>
      </c>
      <c r="N72" s="77"/>
      <c r="O72" s="77"/>
      <c r="P72" s="77"/>
    </row>
    <row r="73" spans="1:16" ht="10.5">
      <c r="A73" s="77"/>
      <c r="B73" s="77"/>
      <c r="C73" s="77"/>
      <c r="D73" s="77"/>
      <c r="E73" s="138"/>
      <c r="F73" s="77"/>
      <c r="G73" s="77"/>
      <c r="H73" s="77"/>
      <c r="I73" s="77"/>
      <c r="J73" s="77">
        <v>102</v>
      </c>
      <c r="K73" s="77" t="s">
        <v>360</v>
      </c>
      <c r="L73" s="77">
        <v>2</v>
      </c>
      <c r="M73" s="77" t="s">
        <v>80</v>
      </c>
      <c r="N73" s="77"/>
      <c r="O73" s="77"/>
      <c r="P73" s="77"/>
    </row>
    <row r="74" spans="1:16" ht="10.5">
      <c r="A74" s="77"/>
      <c r="B74" s="77"/>
      <c r="C74" s="77"/>
      <c r="D74" s="77"/>
      <c r="E74" s="138"/>
      <c r="F74" s="77"/>
      <c r="G74" s="77"/>
      <c r="H74" s="77"/>
      <c r="I74" s="77"/>
      <c r="J74" s="77">
        <v>103</v>
      </c>
      <c r="K74" s="77" t="s">
        <v>460</v>
      </c>
      <c r="L74" s="77">
        <v>2</v>
      </c>
      <c r="M74" s="77" t="s">
        <v>80</v>
      </c>
      <c r="N74" s="77"/>
      <c r="O74" s="77"/>
      <c r="P74" s="77"/>
    </row>
    <row r="75" spans="1:16" ht="10.5">
      <c r="A75" s="77"/>
      <c r="B75" s="77"/>
      <c r="C75" s="77"/>
      <c r="D75" s="77"/>
      <c r="E75" s="138"/>
      <c r="F75" s="77"/>
      <c r="G75" s="77"/>
      <c r="H75" s="77"/>
      <c r="I75" s="77"/>
      <c r="J75" s="77">
        <v>105</v>
      </c>
      <c r="K75" s="77" t="s">
        <v>466</v>
      </c>
      <c r="L75" s="77">
        <v>2</v>
      </c>
      <c r="M75" s="77" t="s">
        <v>80</v>
      </c>
      <c r="N75" s="77"/>
      <c r="O75" s="77"/>
      <c r="P75" s="77"/>
    </row>
    <row r="76" spans="1:16" ht="10.5">
      <c r="A76" s="77"/>
      <c r="B76" s="77"/>
      <c r="C76" s="77"/>
      <c r="D76" s="77"/>
      <c r="E76" s="138"/>
      <c r="F76" s="77"/>
      <c r="G76" s="77"/>
      <c r="H76" s="77"/>
      <c r="I76" s="77"/>
      <c r="J76" s="77">
        <v>107</v>
      </c>
      <c r="K76" s="77" t="s">
        <v>247</v>
      </c>
      <c r="L76" s="77">
        <v>1</v>
      </c>
      <c r="M76" s="77" t="s">
        <v>239</v>
      </c>
      <c r="N76" s="77"/>
      <c r="O76" s="77"/>
      <c r="P76" s="77"/>
    </row>
    <row r="77" spans="1:16" ht="10.5">
      <c r="A77" s="77"/>
      <c r="B77" s="77"/>
      <c r="C77" s="77"/>
      <c r="D77" s="77"/>
      <c r="E77" s="138"/>
      <c r="F77" s="77"/>
      <c r="G77" s="77"/>
      <c r="H77" s="77"/>
      <c r="I77" s="77"/>
      <c r="J77" s="77">
        <v>109</v>
      </c>
      <c r="K77" s="77" t="s">
        <v>281</v>
      </c>
      <c r="L77" s="77">
        <v>1</v>
      </c>
      <c r="M77" s="77" t="s">
        <v>239</v>
      </c>
      <c r="N77" s="77"/>
      <c r="O77" s="77"/>
      <c r="P77" s="77"/>
    </row>
    <row r="78" spans="1:16" ht="10.5">
      <c r="A78" s="77"/>
      <c r="B78" s="77"/>
      <c r="C78" s="77"/>
      <c r="D78" s="77"/>
      <c r="E78" s="138"/>
      <c r="F78" s="77"/>
      <c r="G78" s="77"/>
      <c r="H78" s="77"/>
      <c r="I78" s="77"/>
      <c r="J78" s="77">
        <v>110</v>
      </c>
      <c r="K78" s="77" t="s">
        <v>449</v>
      </c>
      <c r="L78" s="77">
        <v>2</v>
      </c>
      <c r="M78" s="77" t="s">
        <v>278</v>
      </c>
      <c r="N78" s="77"/>
      <c r="O78" s="77"/>
      <c r="P78" s="77"/>
    </row>
    <row r="79" spans="1:16" ht="10.5">
      <c r="A79" s="77"/>
      <c r="B79" s="77"/>
      <c r="C79" s="77"/>
      <c r="D79" s="77"/>
      <c r="E79" s="138"/>
      <c r="F79" s="77"/>
      <c r="G79" s="77"/>
      <c r="H79" s="77"/>
      <c r="I79" s="77"/>
      <c r="J79" s="77">
        <v>112</v>
      </c>
      <c r="K79" s="77" t="s">
        <v>463</v>
      </c>
      <c r="L79" s="77">
        <v>2</v>
      </c>
      <c r="M79" s="77" t="s">
        <v>80</v>
      </c>
      <c r="N79" s="77"/>
      <c r="O79" s="77"/>
      <c r="P79" s="77"/>
    </row>
    <row r="80" spans="1:16" ht="10.5">
      <c r="A80" s="77"/>
      <c r="B80" s="77"/>
      <c r="C80" s="77"/>
      <c r="D80" s="77"/>
      <c r="E80" s="138"/>
      <c r="F80" s="77"/>
      <c r="G80" s="77"/>
      <c r="H80" s="77"/>
      <c r="I80" s="77"/>
      <c r="J80" s="77">
        <v>114</v>
      </c>
      <c r="K80" s="77" t="s">
        <v>342</v>
      </c>
      <c r="L80" s="77">
        <v>2</v>
      </c>
      <c r="M80" s="77" t="s">
        <v>278</v>
      </c>
      <c r="N80" s="77"/>
      <c r="O80" s="77"/>
      <c r="P80" s="77"/>
    </row>
    <row r="81" spans="1:16" ht="10.5">
      <c r="A81" s="77"/>
      <c r="B81" s="77"/>
      <c r="C81" s="77"/>
      <c r="D81" s="77"/>
      <c r="E81" s="138"/>
      <c r="F81" s="77"/>
      <c r="G81" s="77"/>
      <c r="H81" s="77"/>
      <c r="I81" s="77"/>
      <c r="J81" s="77">
        <v>115</v>
      </c>
      <c r="K81" s="77" t="s">
        <v>277</v>
      </c>
      <c r="L81" s="77">
        <v>1</v>
      </c>
      <c r="M81" s="77" t="s">
        <v>278</v>
      </c>
      <c r="N81" s="77"/>
      <c r="O81" s="77"/>
      <c r="P81" s="77"/>
    </row>
    <row r="82" spans="1:16" ht="10.5">
      <c r="A82" s="77"/>
      <c r="B82" s="77"/>
      <c r="C82" s="77"/>
      <c r="D82" s="77"/>
      <c r="E82" s="138"/>
      <c r="F82" s="77"/>
      <c r="G82" s="77"/>
      <c r="H82" s="77"/>
      <c r="I82" s="77"/>
      <c r="J82" s="77">
        <v>118</v>
      </c>
      <c r="K82" s="77" t="s">
        <v>300</v>
      </c>
      <c r="L82" s="77">
        <v>1</v>
      </c>
      <c r="M82" s="77" t="s">
        <v>278</v>
      </c>
      <c r="N82" s="77"/>
      <c r="O82" s="77"/>
      <c r="P82" s="77"/>
    </row>
    <row r="83" spans="1:16" ht="10.5">
      <c r="A83" s="77"/>
      <c r="B83" s="77"/>
      <c r="C83" s="77"/>
      <c r="D83" s="77"/>
      <c r="E83" s="138"/>
      <c r="F83" s="77"/>
      <c r="G83" s="77"/>
      <c r="H83" s="77"/>
      <c r="I83" s="77"/>
      <c r="J83" s="77">
        <v>176</v>
      </c>
      <c r="K83" s="77" t="s">
        <v>725</v>
      </c>
      <c r="L83" s="77">
        <v>2</v>
      </c>
      <c r="M83" s="77" t="s">
        <v>726</v>
      </c>
      <c r="N83" s="77"/>
      <c r="O83" s="77"/>
      <c r="P83" s="77"/>
    </row>
    <row r="84" spans="1:16" ht="10.5">
      <c r="A84" s="77"/>
      <c r="B84" s="77"/>
      <c r="C84" s="77"/>
      <c r="D84" s="77"/>
      <c r="E84" s="138"/>
      <c r="F84" s="77"/>
      <c r="G84" s="77"/>
      <c r="H84" s="77"/>
      <c r="I84" s="77"/>
      <c r="J84" s="77">
        <v>178</v>
      </c>
      <c r="K84" s="77" t="s">
        <v>727</v>
      </c>
      <c r="L84" s="77">
        <v>2</v>
      </c>
      <c r="M84" s="77" t="s">
        <v>726</v>
      </c>
      <c r="N84" s="77"/>
      <c r="O84" s="77"/>
      <c r="P84" s="77"/>
    </row>
    <row r="85" spans="1:16" ht="10.5">
      <c r="A85" s="77"/>
      <c r="B85" s="77"/>
      <c r="C85" s="77"/>
      <c r="D85" s="77"/>
      <c r="E85" s="138"/>
      <c r="F85" s="77"/>
      <c r="G85" s="77"/>
      <c r="H85" s="77"/>
      <c r="I85" s="77"/>
      <c r="J85" s="77">
        <v>179</v>
      </c>
      <c r="K85" s="77" t="s">
        <v>251</v>
      </c>
      <c r="L85" s="77">
        <v>2</v>
      </c>
      <c r="M85" s="77" t="s">
        <v>726</v>
      </c>
      <c r="N85" s="77"/>
      <c r="O85" s="77"/>
      <c r="P85" s="77"/>
    </row>
    <row r="86" spans="1:16" ht="10.5">
      <c r="A86" s="77"/>
      <c r="B86" s="77"/>
      <c r="C86" s="77"/>
      <c r="D86" s="77"/>
      <c r="E86" s="138"/>
      <c r="F86" s="77"/>
      <c r="G86" s="77"/>
      <c r="H86" s="77"/>
      <c r="I86" s="77"/>
      <c r="J86" s="77">
        <v>180</v>
      </c>
      <c r="K86" s="77" t="s">
        <v>728</v>
      </c>
      <c r="L86" s="77">
        <v>2</v>
      </c>
      <c r="M86" s="77" t="s">
        <v>726</v>
      </c>
      <c r="N86" s="77"/>
      <c r="O86" s="77"/>
      <c r="P86" s="77"/>
    </row>
    <row r="87" spans="1:16" ht="10.5">
      <c r="A87" s="77"/>
      <c r="B87" s="77"/>
      <c r="C87" s="77"/>
      <c r="D87" s="77"/>
      <c r="E87" s="138"/>
      <c r="F87" s="77"/>
      <c r="G87" s="77"/>
      <c r="H87" s="77"/>
      <c r="I87" s="77"/>
      <c r="J87" s="77">
        <v>182</v>
      </c>
      <c r="K87" s="77" t="s">
        <v>729</v>
      </c>
      <c r="L87" s="77">
        <v>2</v>
      </c>
      <c r="M87" s="77" t="s">
        <v>726</v>
      </c>
      <c r="N87" s="77"/>
      <c r="O87" s="77"/>
      <c r="P87" s="77"/>
    </row>
    <row r="88" spans="1:16" ht="10.5">
      <c r="A88" s="77"/>
      <c r="B88" s="77"/>
      <c r="C88" s="77"/>
      <c r="D88" s="77"/>
      <c r="E88" s="138"/>
      <c r="F88" s="77"/>
      <c r="G88" s="77"/>
      <c r="H88" s="77"/>
      <c r="I88" s="77"/>
      <c r="J88" s="77">
        <v>183</v>
      </c>
      <c r="K88" s="77" t="s">
        <v>730</v>
      </c>
      <c r="L88" s="77">
        <v>2</v>
      </c>
      <c r="M88" s="77" t="s">
        <v>726</v>
      </c>
      <c r="N88" s="77"/>
      <c r="O88" s="77"/>
      <c r="P88" s="77"/>
    </row>
    <row r="89" spans="1:16" ht="10.5">
      <c r="A89" s="77"/>
      <c r="B89" s="77"/>
      <c r="C89" s="77"/>
      <c r="D89" s="77"/>
      <c r="E89" s="138"/>
      <c r="F89" s="77"/>
      <c r="G89" s="77"/>
      <c r="H89" s="77"/>
      <c r="I89" s="77"/>
      <c r="J89" s="77">
        <v>185</v>
      </c>
      <c r="K89" s="77" t="s">
        <v>731</v>
      </c>
      <c r="L89" s="77">
        <v>2</v>
      </c>
      <c r="M89" s="77" t="s">
        <v>726</v>
      </c>
      <c r="N89" s="77"/>
      <c r="O89" s="77"/>
      <c r="P89" s="77"/>
    </row>
    <row r="90" spans="1:16" ht="10.5">
      <c r="A90" s="77"/>
      <c r="B90" s="77"/>
      <c r="C90" s="77"/>
      <c r="D90" s="77"/>
      <c r="E90" s="138"/>
      <c r="F90" s="77"/>
      <c r="G90" s="77"/>
      <c r="H90" s="77"/>
      <c r="I90" s="77"/>
      <c r="J90" s="77">
        <v>186</v>
      </c>
      <c r="K90" s="77" t="s">
        <v>732</v>
      </c>
      <c r="L90" s="77">
        <v>2</v>
      </c>
      <c r="M90" s="77" t="s">
        <v>726</v>
      </c>
      <c r="N90" s="77"/>
      <c r="O90" s="77"/>
      <c r="P90" s="77"/>
    </row>
    <row r="91" spans="1:16" ht="10.5">
      <c r="A91" s="77"/>
      <c r="B91" s="77"/>
      <c r="C91" s="77"/>
      <c r="D91" s="77"/>
      <c r="E91" s="138"/>
      <c r="F91" s="77"/>
      <c r="G91" s="77"/>
      <c r="H91" s="77"/>
      <c r="I91" s="77"/>
      <c r="J91" s="77">
        <v>191</v>
      </c>
      <c r="K91" s="77" t="s">
        <v>556</v>
      </c>
      <c r="L91" s="77">
        <v>1</v>
      </c>
      <c r="M91" s="77" t="s">
        <v>252</v>
      </c>
      <c r="N91" s="77"/>
      <c r="O91" s="77"/>
      <c r="P91" s="77"/>
    </row>
    <row r="92" spans="1:16" ht="10.5">
      <c r="A92" s="77"/>
      <c r="B92" s="77"/>
      <c r="C92" s="77"/>
      <c r="D92" s="77"/>
      <c r="E92" s="138"/>
      <c r="F92" s="77"/>
      <c r="G92" s="77"/>
      <c r="H92" s="77"/>
      <c r="I92" s="77"/>
      <c r="J92" s="77">
        <v>192</v>
      </c>
      <c r="K92" s="77" t="s">
        <v>436</v>
      </c>
      <c r="L92" s="77">
        <v>1</v>
      </c>
      <c r="M92" s="77" t="s">
        <v>252</v>
      </c>
      <c r="N92" s="77"/>
      <c r="O92" s="77"/>
      <c r="P92" s="77"/>
    </row>
    <row r="93" spans="1:16" ht="10.5">
      <c r="A93" s="77"/>
      <c r="B93" s="77"/>
      <c r="C93" s="77"/>
      <c r="D93" s="77"/>
      <c r="E93" s="138"/>
      <c r="F93" s="77"/>
      <c r="G93" s="77"/>
      <c r="H93" s="77"/>
      <c r="I93" s="77"/>
      <c r="J93" s="77">
        <v>193</v>
      </c>
      <c r="K93" s="77" t="s">
        <v>520</v>
      </c>
      <c r="L93" s="77">
        <v>1</v>
      </c>
      <c r="M93" s="77" t="s">
        <v>252</v>
      </c>
      <c r="N93" s="77"/>
      <c r="O93" s="77"/>
      <c r="P93" s="77"/>
    </row>
    <row r="94" spans="1:16" ht="10.5">
      <c r="A94" s="77"/>
      <c r="B94" s="77"/>
      <c r="C94" s="77"/>
      <c r="D94" s="77"/>
      <c r="E94" s="138"/>
      <c r="F94" s="77"/>
      <c r="G94" s="77"/>
      <c r="H94" s="77"/>
      <c r="I94" s="77"/>
      <c r="J94" s="77">
        <v>275</v>
      </c>
      <c r="K94" s="77" t="s">
        <v>483</v>
      </c>
      <c r="L94" s="77">
        <v>2</v>
      </c>
      <c r="M94" s="77" t="s">
        <v>100</v>
      </c>
      <c r="N94" s="77"/>
      <c r="O94" s="77"/>
      <c r="P94" s="77"/>
    </row>
    <row r="95" spans="1:16" ht="10.5">
      <c r="A95" s="77"/>
      <c r="B95" s="77"/>
      <c r="C95" s="77"/>
      <c r="D95" s="77"/>
      <c r="E95" s="138"/>
      <c r="F95" s="77"/>
      <c r="G95" s="77"/>
      <c r="H95" s="77"/>
      <c r="I95" s="77"/>
      <c r="J95" s="77">
        <v>276</v>
      </c>
      <c r="K95" s="77" t="s">
        <v>328</v>
      </c>
      <c r="L95" s="77">
        <v>2</v>
      </c>
      <c r="M95" s="77" t="s">
        <v>100</v>
      </c>
      <c r="N95" s="77"/>
      <c r="O95" s="77"/>
      <c r="P95" s="77"/>
    </row>
    <row r="96" spans="1:16" ht="10.5">
      <c r="A96" s="77"/>
      <c r="B96" s="77"/>
      <c r="C96" s="77"/>
      <c r="D96" s="77"/>
      <c r="E96" s="138"/>
      <c r="F96" s="77"/>
      <c r="G96" s="77"/>
      <c r="H96" s="77"/>
      <c r="I96" s="77"/>
      <c r="J96" s="77">
        <v>277</v>
      </c>
      <c r="K96" s="77" t="s">
        <v>375</v>
      </c>
      <c r="L96" s="77">
        <v>2</v>
      </c>
      <c r="M96" s="77" t="s">
        <v>100</v>
      </c>
      <c r="N96" s="77"/>
      <c r="O96" s="77"/>
      <c r="P96" s="77"/>
    </row>
    <row r="97" spans="1:16" ht="10.5">
      <c r="A97" s="77"/>
      <c r="B97" s="77"/>
      <c r="C97" s="77"/>
      <c r="D97" s="77"/>
      <c r="E97" s="138"/>
      <c r="F97" s="77"/>
      <c r="G97" s="77"/>
      <c r="H97" s="77"/>
      <c r="I97" s="77"/>
      <c r="J97" s="77">
        <v>278</v>
      </c>
      <c r="K97" s="77" t="s">
        <v>325</v>
      </c>
      <c r="L97" s="77">
        <v>2</v>
      </c>
      <c r="M97" s="77" t="s">
        <v>100</v>
      </c>
      <c r="N97" s="77"/>
      <c r="O97" s="77"/>
      <c r="P97" s="77"/>
    </row>
    <row r="98" spans="1:16" ht="10.5">
      <c r="A98" s="77"/>
      <c r="B98" s="77"/>
      <c r="C98" s="77"/>
      <c r="D98" s="77"/>
      <c r="E98" s="138"/>
      <c r="F98" s="77"/>
      <c r="G98" s="77"/>
      <c r="H98" s="77"/>
      <c r="I98" s="77"/>
      <c r="J98" s="77">
        <v>279</v>
      </c>
      <c r="K98" s="77" t="s">
        <v>99</v>
      </c>
      <c r="L98" s="77">
        <v>1</v>
      </c>
      <c r="M98" s="77" t="s">
        <v>100</v>
      </c>
      <c r="N98" s="77"/>
      <c r="O98" s="77"/>
      <c r="P98" s="77"/>
    </row>
    <row r="99" spans="1:16" ht="10.5">
      <c r="A99" s="77"/>
      <c r="B99" s="77"/>
      <c r="C99" s="77"/>
      <c r="D99" s="77"/>
      <c r="E99" s="138"/>
      <c r="F99" s="77"/>
      <c r="G99" s="77"/>
      <c r="H99" s="77"/>
      <c r="I99" s="77"/>
      <c r="J99" s="77">
        <v>280</v>
      </c>
      <c r="K99" s="77" t="s">
        <v>378</v>
      </c>
      <c r="L99" s="77">
        <v>1</v>
      </c>
      <c r="M99" s="77" t="s">
        <v>100</v>
      </c>
      <c r="N99" s="77"/>
      <c r="O99" s="77"/>
      <c r="P99" s="77"/>
    </row>
    <row r="100" spans="1:16" ht="10.5">
      <c r="A100" s="77"/>
      <c r="B100" s="77"/>
      <c r="C100" s="77"/>
      <c r="D100" s="77"/>
      <c r="E100" s="138"/>
      <c r="F100" s="77"/>
      <c r="G100" s="77"/>
      <c r="H100" s="77"/>
      <c r="I100" s="77"/>
      <c r="J100" s="77">
        <v>281</v>
      </c>
      <c r="K100" s="77" t="s">
        <v>478</v>
      </c>
      <c r="L100" s="77">
        <v>1</v>
      </c>
      <c r="M100" s="77" t="s">
        <v>100</v>
      </c>
      <c r="N100" s="77"/>
      <c r="O100" s="77"/>
      <c r="P100" s="77"/>
    </row>
    <row r="101" spans="1:16" ht="10.5">
      <c r="A101" s="77"/>
      <c r="B101" s="77"/>
      <c r="C101" s="77"/>
      <c r="D101" s="77"/>
      <c r="E101" s="138"/>
      <c r="F101" s="77"/>
      <c r="G101" s="77"/>
      <c r="H101" s="77"/>
      <c r="I101" s="77"/>
      <c r="J101" s="77">
        <v>282</v>
      </c>
      <c r="K101" s="77" t="s">
        <v>476</v>
      </c>
      <c r="L101" s="77">
        <v>1</v>
      </c>
      <c r="M101" s="77" t="s">
        <v>100</v>
      </c>
      <c r="N101" s="77"/>
      <c r="O101" s="77"/>
      <c r="P101" s="77"/>
    </row>
    <row r="102" spans="1:16" ht="10.5">
      <c r="A102" s="77"/>
      <c r="B102" s="77"/>
      <c r="C102" s="77"/>
      <c r="D102" s="77"/>
      <c r="E102" s="138"/>
      <c r="F102" s="77"/>
      <c r="G102" s="77"/>
      <c r="H102" s="77"/>
      <c r="I102" s="77"/>
      <c r="J102" s="77">
        <v>283</v>
      </c>
      <c r="K102" s="77" t="s">
        <v>106</v>
      </c>
      <c r="L102" s="77">
        <v>1</v>
      </c>
      <c r="M102" s="77" t="s">
        <v>100</v>
      </c>
      <c r="N102" s="77"/>
      <c r="O102" s="77"/>
      <c r="P102" s="77"/>
    </row>
    <row r="103" spans="1:16" ht="10.5">
      <c r="A103" s="77"/>
      <c r="B103" s="77"/>
      <c r="C103" s="77"/>
      <c r="D103" s="77"/>
      <c r="E103" s="138"/>
      <c r="F103" s="77"/>
      <c r="G103" s="77"/>
      <c r="H103" s="77"/>
      <c r="I103" s="77"/>
      <c r="J103" s="77">
        <v>309</v>
      </c>
      <c r="K103" s="77" t="s">
        <v>733</v>
      </c>
      <c r="L103" s="77">
        <v>2</v>
      </c>
      <c r="M103" s="77" t="s">
        <v>319</v>
      </c>
      <c r="N103" s="77"/>
      <c r="O103" s="77"/>
      <c r="P103" s="77"/>
    </row>
    <row r="104" spans="1:16" ht="10.5">
      <c r="A104" s="77"/>
      <c r="B104" s="77"/>
      <c r="C104" s="77"/>
      <c r="D104" s="77"/>
      <c r="E104" s="138"/>
      <c r="F104" s="77"/>
      <c r="G104" s="77"/>
      <c r="H104" s="77"/>
      <c r="I104" s="77"/>
      <c r="J104" s="77">
        <v>310</v>
      </c>
      <c r="K104" s="77" t="s">
        <v>734</v>
      </c>
      <c r="L104" s="77">
        <v>2</v>
      </c>
      <c r="M104" s="77" t="s">
        <v>319</v>
      </c>
      <c r="N104" s="77"/>
      <c r="O104" s="77"/>
      <c r="P104" s="77"/>
    </row>
    <row r="105" spans="1:16" ht="10.5">
      <c r="A105" s="77"/>
      <c r="B105" s="77"/>
      <c r="C105" s="77"/>
      <c r="D105" s="77"/>
      <c r="E105" s="138"/>
      <c r="F105" s="77"/>
      <c r="G105" s="77"/>
      <c r="H105" s="77"/>
      <c r="I105" s="77"/>
      <c r="J105" s="77">
        <v>312</v>
      </c>
      <c r="K105" s="77" t="s">
        <v>735</v>
      </c>
      <c r="L105" s="77">
        <v>2</v>
      </c>
      <c r="M105" s="77" t="s">
        <v>319</v>
      </c>
      <c r="N105" s="77"/>
      <c r="O105" s="77"/>
      <c r="P105" s="77"/>
    </row>
    <row r="106" spans="1:16" ht="10.5">
      <c r="A106" s="77"/>
      <c r="B106" s="77"/>
      <c r="C106" s="77"/>
      <c r="D106" s="77"/>
      <c r="E106" s="138"/>
      <c r="F106" s="77"/>
      <c r="G106" s="77"/>
      <c r="H106" s="77"/>
      <c r="I106" s="77"/>
      <c r="J106" s="77">
        <v>313</v>
      </c>
      <c r="K106" s="77" t="s">
        <v>651</v>
      </c>
      <c r="L106" s="77">
        <v>2</v>
      </c>
      <c r="M106" s="77" t="s">
        <v>319</v>
      </c>
      <c r="N106" s="77"/>
      <c r="O106" s="77"/>
      <c r="P106" s="77"/>
    </row>
    <row r="107" spans="1:16" ht="10.5">
      <c r="A107" s="77"/>
      <c r="B107" s="77"/>
      <c r="C107" s="77"/>
      <c r="D107" s="77"/>
      <c r="E107" s="138"/>
      <c r="F107" s="77"/>
      <c r="G107" s="77"/>
      <c r="H107" s="77"/>
      <c r="I107" s="77"/>
      <c r="J107" s="77">
        <v>314</v>
      </c>
      <c r="K107" s="77" t="s">
        <v>633</v>
      </c>
      <c r="L107" s="77">
        <v>2</v>
      </c>
      <c r="M107" s="77" t="s">
        <v>319</v>
      </c>
      <c r="N107" s="77"/>
      <c r="O107" s="77"/>
      <c r="P107" s="77"/>
    </row>
    <row r="108" spans="1:16" ht="10.5">
      <c r="A108" s="77"/>
      <c r="B108" s="77"/>
      <c r="C108" s="77"/>
      <c r="D108" s="77"/>
      <c r="E108" s="138"/>
      <c r="F108" s="77"/>
      <c r="G108" s="77"/>
      <c r="H108" s="77"/>
      <c r="I108" s="77"/>
      <c r="J108" s="77">
        <v>315</v>
      </c>
      <c r="K108" s="77" t="s">
        <v>448</v>
      </c>
      <c r="L108" s="77">
        <v>1</v>
      </c>
      <c r="M108" s="77" t="s">
        <v>319</v>
      </c>
      <c r="N108" s="77"/>
      <c r="O108" s="77"/>
      <c r="P108" s="77"/>
    </row>
    <row r="109" spans="1:16" ht="10.5">
      <c r="A109" s="77"/>
      <c r="B109" s="77"/>
      <c r="C109" s="77"/>
      <c r="D109" s="77"/>
      <c r="E109" s="138"/>
      <c r="F109" s="77"/>
      <c r="G109" s="77"/>
      <c r="H109" s="77"/>
      <c r="I109" s="77"/>
      <c r="J109" s="77">
        <v>316</v>
      </c>
      <c r="K109" s="77" t="s">
        <v>736</v>
      </c>
      <c r="L109" s="77">
        <v>1</v>
      </c>
      <c r="M109" s="77" t="s">
        <v>319</v>
      </c>
      <c r="N109" s="77"/>
      <c r="O109" s="77"/>
      <c r="P109" s="77"/>
    </row>
    <row r="110" spans="1:16" ht="10.5">
      <c r="A110" s="77"/>
      <c r="B110" s="77"/>
      <c r="C110" s="77"/>
      <c r="D110" s="77"/>
      <c r="E110" s="138"/>
      <c r="F110" s="77"/>
      <c r="G110" s="77"/>
      <c r="H110" s="77"/>
      <c r="I110" s="77"/>
      <c r="J110" s="77">
        <v>317</v>
      </c>
      <c r="K110" s="77" t="s">
        <v>737</v>
      </c>
      <c r="L110" s="77">
        <v>1</v>
      </c>
      <c r="M110" s="77" t="s">
        <v>319</v>
      </c>
      <c r="N110" s="77"/>
      <c r="O110" s="77"/>
      <c r="P110" s="77"/>
    </row>
    <row r="111" spans="1:16" ht="10.5">
      <c r="A111" s="77"/>
      <c r="B111" s="77"/>
      <c r="C111" s="77"/>
      <c r="D111" s="77"/>
      <c r="E111" s="138"/>
      <c r="F111" s="77"/>
      <c r="G111" s="77"/>
      <c r="H111" s="77"/>
      <c r="I111" s="77"/>
      <c r="J111" s="77">
        <v>318</v>
      </c>
      <c r="K111" s="77" t="s">
        <v>738</v>
      </c>
      <c r="L111" s="77">
        <v>1</v>
      </c>
      <c r="M111" s="77" t="s">
        <v>319</v>
      </c>
      <c r="N111" s="77"/>
      <c r="O111" s="77"/>
      <c r="P111" s="77"/>
    </row>
    <row r="112" spans="1:16" ht="10.5">
      <c r="A112" s="77"/>
      <c r="B112" s="77"/>
      <c r="C112" s="77"/>
      <c r="D112" s="77"/>
      <c r="E112" s="138"/>
      <c r="F112" s="77"/>
      <c r="G112" s="77"/>
      <c r="H112" s="77"/>
      <c r="I112" s="77"/>
      <c r="J112" s="77">
        <v>319</v>
      </c>
      <c r="K112" s="77" t="s">
        <v>655</v>
      </c>
      <c r="L112" s="77">
        <v>1</v>
      </c>
      <c r="M112" s="77" t="s">
        <v>319</v>
      </c>
      <c r="N112" s="77"/>
      <c r="O112" s="77"/>
      <c r="P112" s="77"/>
    </row>
    <row r="113" spans="1:16" ht="10.5">
      <c r="A113" s="77"/>
      <c r="B113" s="77"/>
      <c r="C113" s="77"/>
      <c r="D113" s="77"/>
      <c r="E113" s="138"/>
      <c r="F113" s="77"/>
      <c r="G113" s="77"/>
      <c r="H113" s="77"/>
      <c r="I113" s="77"/>
      <c r="J113" s="77">
        <v>320</v>
      </c>
      <c r="K113" s="77" t="s">
        <v>318</v>
      </c>
      <c r="L113" s="77">
        <v>1</v>
      </c>
      <c r="M113" s="77" t="s">
        <v>319</v>
      </c>
      <c r="N113" s="77"/>
      <c r="O113" s="77"/>
      <c r="P113" s="77"/>
    </row>
    <row r="114" spans="1:16" ht="10.5">
      <c r="A114" s="77"/>
      <c r="B114" s="77"/>
      <c r="C114" s="77"/>
      <c r="D114" s="77"/>
      <c r="E114" s="138"/>
      <c r="F114" s="77"/>
      <c r="G114" s="77"/>
      <c r="H114" s="77"/>
      <c r="I114" s="77"/>
      <c r="J114" s="77">
        <v>392</v>
      </c>
      <c r="K114" s="77" t="s">
        <v>304</v>
      </c>
      <c r="L114" s="77">
        <v>1</v>
      </c>
      <c r="M114" s="77" t="s">
        <v>278</v>
      </c>
      <c r="N114" s="77"/>
      <c r="O114" s="77"/>
      <c r="P114" s="77"/>
    </row>
    <row r="115" spans="1:16" ht="10.5">
      <c r="A115" s="77"/>
      <c r="B115" s="77"/>
      <c r="C115" s="77"/>
      <c r="D115" s="77"/>
      <c r="E115" s="138"/>
      <c r="F115" s="77"/>
      <c r="G115" s="77"/>
      <c r="H115" s="77"/>
      <c r="I115" s="77"/>
      <c r="J115" s="77">
        <v>397</v>
      </c>
      <c r="K115" s="77" t="s">
        <v>701</v>
      </c>
      <c r="L115" s="77">
        <v>1</v>
      </c>
      <c r="M115" s="77" t="s">
        <v>278</v>
      </c>
      <c r="N115" s="77"/>
      <c r="O115" s="77"/>
      <c r="P115" s="77"/>
    </row>
    <row r="116" spans="1:16" ht="10.5">
      <c r="A116" s="77"/>
      <c r="B116" s="77"/>
      <c r="C116" s="77"/>
      <c r="D116" s="77"/>
      <c r="E116" s="138"/>
      <c r="F116" s="77"/>
      <c r="G116" s="77"/>
      <c r="H116" s="77"/>
      <c r="I116" s="77"/>
      <c r="J116" s="77">
        <v>571</v>
      </c>
      <c r="K116" s="77" t="s">
        <v>168</v>
      </c>
      <c r="L116" s="77">
        <v>1</v>
      </c>
      <c r="M116" s="77" t="s">
        <v>87</v>
      </c>
      <c r="N116" s="77"/>
      <c r="O116" s="77"/>
      <c r="P116" s="77"/>
    </row>
    <row r="117" spans="1:16" ht="10.5">
      <c r="A117" s="77"/>
      <c r="B117" s="77"/>
      <c r="C117" s="77"/>
      <c r="D117" s="77"/>
      <c r="E117" s="138"/>
      <c r="F117" s="77"/>
      <c r="G117" s="77"/>
      <c r="H117" s="77"/>
      <c r="I117" s="77"/>
      <c r="J117" s="77">
        <v>574</v>
      </c>
      <c r="K117" s="77" t="s">
        <v>144</v>
      </c>
      <c r="L117" s="77">
        <v>1</v>
      </c>
      <c r="M117" s="77" t="s">
        <v>87</v>
      </c>
      <c r="N117" s="77"/>
      <c r="O117" s="77"/>
      <c r="P117" s="77"/>
    </row>
    <row r="118" spans="1:16" ht="10.5">
      <c r="A118" s="77"/>
      <c r="B118" s="77"/>
      <c r="C118" s="77"/>
      <c r="D118" s="77"/>
      <c r="E118" s="138"/>
      <c r="F118" s="77"/>
      <c r="G118" s="77"/>
      <c r="H118" s="77"/>
      <c r="I118" s="77"/>
      <c r="J118" s="77">
        <v>576</v>
      </c>
      <c r="K118" s="77" t="s">
        <v>163</v>
      </c>
      <c r="L118" s="77">
        <v>1</v>
      </c>
      <c r="M118" s="77" t="s">
        <v>87</v>
      </c>
      <c r="N118" s="77"/>
      <c r="O118" s="77"/>
      <c r="P118" s="77"/>
    </row>
    <row r="119" spans="1:16" ht="10.5">
      <c r="A119" s="77"/>
      <c r="B119" s="77"/>
      <c r="C119" s="77"/>
      <c r="D119" s="77"/>
      <c r="E119" s="138"/>
      <c r="F119" s="77"/>
      <c r="G119" s="77"/>
      <c r="H119" s="77"/>
      <c r="I119" s="77"/>
      <c r="J119" s="77">
        <v>590</v>
      </c>
      <c r="K119" s="77" t="s">
        <v>357</v>
      </c>
      <c r="L119" s="77">
        <v>2</v>
      </c>
      <c r="M119" s="77" t="s">
        <v>87</v>
      </c>
      <c r="N119" s="77"/>
      <c r="O119" s="77"/>
      <c r="P119" s="77"/>
    </row>
    <row r="120" spans="1:16" ht="10.5">
      <c r="A120" s="77"/>
      <c r="B120" s="77"/>
      <c r="C120" s="77"/>
      <c r="D120" s="77"/>
      <c r="E120" s="138"/>
      <c r="F120" s="77"/>
      <c r="G120" s="77"/>
      <c r="H120" s="77"/>
      <c r="I120" s="77"/>
      <c r="J120" s="77">
        <v>591</v>
      </c>
      <c r="K120" s="77" t="s">
        <v>739</v>
      </c>
      <c r="L120" s="77">
        <v>2</v>
      </c>
      <c r="M120" s="77" t="s">
        <v>87</v>
      </c>
      <c r="N120" s="77"/>
      <c r="O120" s="77"/>
      <c r="P120" s="77"/>
    </row>
    <row r="121" spans="1:16" ht="10.5">
      <c r="A121" s="77"/>
      <c r="B121" s="77"/>
      <c r="C121" s="77"/>
      <c r="D121" s="77"/>
      <c r="E121" s="138"/>
      <c r="F121" s="77"/>
      <c r="G121" s="77"/>
      <c r="H121" s="77"/>
      <c r="I121" s="77"/>
      <c r="J121" s="77">
        <v>592</v>
      </c>
      <c r="K121" s="77" t="s">
        <v>186</v>
      </c>
      <c r="L121" s="77">
        <v>2</v>
      </c>
      <c r="M121" s="77" t="s">
        <v>87</v>
      </c>
      <c r="N121" s="77"/>
      <c r="O121" s="77"/>
      <c r="P121" s="77"/>
    </row>
    <row r="122" spans="1:16" ht="10.5">
      <c r="A122" s="77"/>
      <c r="B122" s="77"/>
      <c r="C122" s="77"/>
      <c r="D122" s="77"/>
      <c r="E122" s="138"/>
      <c r="F122" s="77"/>
      <c r="G122" s="77"/>
      <c r="H122" s="77"/>
      <c r="I122" s="77"/>
      <c r="J122" s="77">
        <v>593</v>
      </c>
      <c r="K122" s="77" t="s">
        <v>90</v>
      </c>
      <c r="L122" s="77">
        <v>2</v>
      </c>
      <c r="M122" s="77" t="s">
        <v>87</v>
      </c>
      <c r="N122" s="77"/>
      <c r="O122" s="77"/>
      <c r="P122" s="77"/>
    </row>
    <row r="123" spans="1:16" ht="10.5">
      <c r="A123" s="77"/>
      <c r="B123" s="77"/>
      <c r="C123" s="77"/>
      <c r="D123" s="77"/>
      <c r="E123" s="138"/>
      <c r="F123" s="77"/>
      <c r="G123" s="77"/>
      <c r="H123" s="77"/>
      <c r="I123" s="77"/>
      <c r="J123" s="77">
        <v>594</v>
      </c>
      <c r="K123" s="77" t="s">
        <v>348</v>
      </c>
      <c r="L123" s="77">
        <v>2</v>
      </c>
      <c r="M123" s="77" t="s">
        <v>87</v>
      </c>
      <c r="N123" s="77"/>
      <c r="O123" s="77"/>
      <c r="P123" s="77"/>
    </row>
    <row r="124" spans="1:16" ht="10.5">
      <c r="A124" s="77"/>
      <c r="B124" s="77"/>
      <c r="C124" s="77"/>
      <c r="D124" s="77"/>
      <c r="E124" s="138"/>
      <c r="F124" s="77"/>
      <c r="G124" s="77"/>
      <c r="H124" s="77"/>
      <c r="I124" s="77"/>
      <c r="J124" s="77">
        <v>595</v>
      </c>
      <c r="K124" s="77" t="s">
        <v>86</v>
      </c>
      <c r="L124" s="77">
        <v>2</v>
      </c>
      <c r="M124" s="77" t="s">
        <v>87</v>
      </c>
      <c r="N124" s="77"/>
      <c r="O124" s="77"/>
      <c r="P124" s="77"/>
    </row>
    <row r="125" spans="1:16" ht="10.5">
      <c r="A125" s="77"/>
      <c r="B125" s="77"/>
      <c r="C125" s="77"/>
      <c r="D125" s="77"/>
      <c r="E125" s="138"/>
      <c r="F125" s="77"/>
      <c r="G125" s="77"/>
      <c r="H125" s="77"/>
      <c r="I125" s="77"/>
      <c r="J125" s="77">
        <v>596</v>
      </c>
      <c r="K125" s="77" t="s">
        <v>132</v>
      </c>
      <c r="L125" s="77">
        <v>2</v>
      </c>
      <c r="M125" s="77" t="s">
        <v>87</v>
      </c>
      <c r="N125" s="77"/>
      <c r="O125" s="77"/>
      <c r="P125" s="77"/>
    </row>
    <row r="126" spans="1:16" ht="10.5">
      <c r="A126" s="77"/>
      <c r="B126" s="77"/>
      <c r="C126" s="77"/>
      <c r="D126" s="77"/>
      <c r="E126" s="138"/>
      <c r="F126" s="77"/>
      <c r="G126" s="77"/>
      <c r="H126" s="77"/>
      <c r="I126" s="77"/>
      <c r="J126" s="77">
        <v>598</v>
      </c>
      <c r="K126" s="77" t="s">
        <v>363</v>
      </c>
      <c r="L126" s="77">
        <v>2</v>
      </c>
      <c r="M126" s="77" t="s">
        <v>87</v>
      </c>
      <c r="N126" s="77"/>
      <c r="O126" s="77"/>
      <c r="P126" s="77"/>
    </row>
    <row r="127" spans="1:16" ht="10.5">
      <c r="A127" s="77"/>
      <c r="B127" s="77"/>
      <c r="C127" s="77"/>
      <c r="D127" s="77"/>
      <c r="E127" s="138"/>
      <c r="F127" s="77"/>
      <c r="G127" s="77"/>
      <c r="H127" s="77"/>
      <c r="I127" s="77"/>
      <c r="J127" s="77">
        <v>599</v>
      </c>
      <c r="K127" s="77" t="s">
        <v>458</v>
      </c>
      <c r="L127" s="77">
        <v>2</v>
      </c>
      <c r="M127" s="77" t="s">
        <v>87</v>
      </c>
      <c r="N127" s="77"/>
      <c r="O127" s="77"/>
      <c r="P127" s="77"/>
    </row>
    <row r="128" spans="1:16" ht="10.5">
      <c r="A128" s="77"/>
      <c r="B128" s="77"/>
      <c r="C128" s="77"/>
      <c r="D128" s="77"/>
      <c r="E128" s="138"/>
      <c r="F128" s="77"/>
      <c r="G128" s="77"/>
      <c r="H128" s="77"/>
      <c r="I128" s="77"/>
      <c r="J128" s="77">
        <v>704</v>
      </c>
      <c r="K128" s="77" t="s">
        <v>213</v>
      </c>
      <c r="L128" s="77">
        <v>2</v>
      </c>
      <c r="M128" s="77" t="s">
        <v>157</v>
      </c>
      <c r="N128" s="77"/>
      <c r="O128" s="77"/>
      <c r="P128" s="77"/>
    </row>
    <row r="129" spans="1:16" ht="10.5">
      <c r="A129" s="77"/>
      <c r="B129" s="77"/>
      <c r="C129" s="77"/>
      <c r="D129" s="77"/>
      <c r="E129" s="138"/>
      <c r="F129" s="77"/>
      <c r="G129" s="77"/>
      <c r="H129" s="77"/>
      <c r="I129" s="77"/>
      <c r="J129" s="77">
        <v>705</v>
      </c>
      <c r="K129" s="77" t="s">
        <v>366</v>
      </c>
      <c r="L129" s="77">
        <v>2</v>
      </c>
      <c r="M129" s="77" t="s">
        <v>157</v>
      </c>
      <c r="N129" s="77"/>
      <c r="O129" s="77"/>
      <c r="P129" s="77"/>
    </row>
    <row r="130" spans="1:16" ht="10.5">
      <c r="A130" s="77"/>
      <c r="B130" s="77"/>
      <c r="C130" s="77"/>
      <c r="D130" s="77"/>
      <c r="E130" s="138"/>
      <c r="F130" s="77"/>
      <c r="G130" s="77"/>
      <c r="H130" s="77"/>
      <c r="I130" s="77"/>
      <c r="J130" s="77">
        <v>706</v>
      </c>
      <c r="K130" s="77" t="s">
        <v>201</v>
      </c>
      <c r="L130" s="77">
        <v>2</v>
      </c>
      <c r="M130" s="77" t="s">
        <v>157</v>
      </c>
      <c r="N130" s="77"/>
      <c r="O130" s="77"/>
      <c r="P130" s="77"/>
    </row>
    <row r="131" spans="1:16" ht="10.5">
      <c r="A131" s="77"/>
      <c r="B131" s="77"/>
      <c r="C131" s="77"/>
      <c r="D131" s="77"/>
      <c r="E131" s="138"/>
      <c r="F131" s="77"/>
      <c r="G131" s="77"/>
      <c r="H131" s="77"/>
      <c r="I131" s="77"/>
      <c r="J131" s="77">
        <v>707</v>
      </c>
      <c r="K131" s="77" t="s">
        <v>177</v>
      </c>
      <c r="L131" s="77">
        <v>2</v>
      </c>
      <c r="M131" s="77" t="s">
        <v>157</v>
      </c>
      <c r="N131" s="77"/>
      <c r="O131" s="77"/>
      <c r="P131" s="77"/>
    </row>
    <row r="132" spans="1:16" ht="10.5">
      <c r="A132" s="77"/>
      <c r="B132" s="77"/>
      <c r="C132" s="77"/>
      <c r="D132" s="77"/>
      <c r="E132" s="138"/>
      <c r="F132" s="77"/>
      <c r="G132" s="77"/>
      <c r="H132" s="77"/>
      <c r="I132" s="77"/>
      <c r="J132" s="77">
        <v>708</v>
      </c>
      <c r="K132" s="77" t="s">
        <v>160</v>
      </c>
      <c r="L132" s="77">
        <v>2</v>
      </c>
      <c r="M132" s="77" t="s">
        <v>157</v>
      </c>
      <c r="N132" s="77"/>
      <c r="O132" s="77"/>
      <c r="P132" s="77"/>
    </row>
    <row r="133" spans="1:16" ht="10.5">
      <c r="A133" s="77"/>
      <c r="B133" s="77"/>
      <c r="C133" s="77"/>
      <c r="D133" s="77"/>
      <c r="E133" s="138"/>
      <c r="F133" s="77"/>
      <c r="G133" s="77"/>
      <c r="H133" s="77"/>
      <c r="I133" s="77"/>
      <c r="J133" s="77">
        <v>709</v>
      </c>
      <c r="K133" s="77" t="s">
        <v>399</v>
      </c>
      <c r="L133" s="77">
        <v>2</v>
      </c>
      <c r="M133" s="77" t="s">
        <v>157</v>
      </c>
      <c r="N133" s="77"/>
      <c r="O133" s="77"/>
      <c r="P133" s="77"/>
    </row>
    <row r="134" spans="1:16" ht="10.5">
      <c r="A134" s="77"/>
      <c r="B134" s="77"/>
      <c r="C134" s="77"/>
      <c r="D134" s="77"/>
      <c r="E134" s="138"/>
      <c r="F134" s="77"/>
      <c r="G134" s="77"/>
      <c r="H134" s="77"/>
      <c r="I134" s="77"/>
      <c r="J134" s="77">
        <v>712</v>
      </c>
      <c r="K134" s="77" t="s">
        <v>207</v>
      </c>
      <c r="L134" s="77">
        <v>2</v>
      </c>
      <c r="M134" s="77" t="s">
        <v>157</v>
      </c>
      <c r="N134" s="77"/>
      <c r="O134" s="77"/>
      <c r="P134" s="77"/>
    </row>
    <row r="135" spans="1:16" ht="10.5">
      <c r="A135" s="77"/>
      <c r="B135" s="77"/>
      <c r="C135" s="77"/>
      <c r="D135" s="77"/>
      <c r="E135" s="138"/>
      <c r="F135" s="77"/>
      <c r="G135" s="77"/>
      <c r="H135" s="77"/>
      <c r="I135" s="77"/>
      <c r="J135" s="77">
        <v>713</v>
      </c>
      <c r="K135" s="77" t="s">
        <v>390</v>
      </c>
      <c r="L135" s="77">
        <v>2</v>
      </c>
      <c r="M135" s="77" t="s">
        <v>157</v>
      </c>
      <c r="N135" s="77"/>
      <c r="O135" s="77"/>
      <c r="P135" s="77"/>
    </row>
    <row r="136" spans="1:16" ht="10.5">
      <c r="A136" s="77"/>
      <c r="B136" s="77"/>
      <c r="C136" s="77"/>
      <c r="D136" s="77"/>
      <c r="E136" s="138"/>
      <c r="F136" s="77"/>
      <c r="G136" s="77"/>
      <c r="H136" s="77"/>
      <c r="I136" s="77"/>
      <c r="J136" s="77">
        <v>715</v>
      </c>
      <c r="K136" s="77" t="s">
        <v>410</v>
      </c>
      <c r="L136" s="77">
        <v>1</v>
      </c>
      <c r="M136" s="77" t="s">
        <v>157</v>
      </c>
      <c r="N136" s="77"/>
      <c r="O136" s="77"/>
      <c r="P136" s="77"/>
    </row>
    <row r="137" spans="1:16" ht="10.5">
      <c r="A137" s="77"/>
      <c r="B137" s="77"/>
      <c r="C137" s="77"/>
      <c r="D137" s="77"/>
      <c r="E137" s="138"/>
      <c r="F137" s="77"/>
      <c r="G137" s="77"/>
      <c r="H137" s="77"/>
      <c r="I137" s="77"/>
      <c r="J137" s="77">
        <v>717</v>
      </c>
      <c r="K137" s="77" t="s">
        <v>171</v>
      </c>
      <c r="L137" s="77">
        <v>1</v>
      </c>
      <c r="M137" s="77" t="s">
        <v>157</v>
      </c>
      <c r="N137" s="77"/>
      <c r="O137" s="77"/>
      <c r="P137" s="77"/>
    </row>
    <row r="138" spans="1:16" ht="10.5">
      <c r="A138" s="77"/>
      <c r="B138" s="77"/>
      <c r="C138" s="77"/>
      <c r="D138" s="77"/>
      <c r="E138" s="138"/>
      <c r="F138" s="77"/>
      <c r="G138" s="77"/>
      <c r="H138" s="77"/>
      <c r="I138" s="77"/>
      <c r="J138" s="77">
        <v>718</v>
      </c>
      <c r="K138" s="77" t="s">
        <v>387</v>
      </c>
      <c r="L138" s="77">
        <v>1</v>
      </c>
      <c r="M138" s="77" t="s">
        <v>157</v>
      </c>
      <c r="N138" s="77"/>
      <c r="O138" s="77"/>
      <c r="P138" s="77"/>
    </row>
    <row r="139" spans="1:16" ht="10.5">
      <c r="A139" s="77"/>
      <c r="B139" s="77"/>
      <c r="C139" s="77"/>
      <c r="D139" s="77"/>
      <c r="E139" s="138"/>
      <c r="F139" s="77"/>
      <c r="G139" s="77"/>
      <c r="H139" s="77"/>
      <c r="I139" s="77"/>
      <c r="J139" s="77">
        <v>719</v>
      </c>
      <c r="K139" s="77" t="s">
        <v>156</v>
      </c>
      <c r="L139" s="77">
        <v>1</v>
      </c>
      <c r="M139" s="77" t="s">
        <v>157</v>
      </c>
      <c r="N139" s="77"/>
      <c r="O139" s="77"/>
      <c r="P139" s="77"/>
    </row>
    <row r="140" spans="1:16" ht="10.5">
      <c r="A140" s="77"/>
      <c r="B140" s="77"/>
      <c r="C140" s="77"/>
      <c r="D140" s="77"/>
      <c r="E140" s="138"/>
      <c r="F140" s="77"/>
      <c r="G140" s="77"/>
      <c r="H140" s="77"/>
      <c r="I140" s="77"/>
      <c r="J140" s="77">
        <v>1901</v>
      </c>
      <c r="K140" s="77" t="s">
        <v>96</v>
      </c>
      <c r="L140" s="77">
        <v>1</v>
      </c>
      <c r="M140" s="77" t="s">
        <v>73</v>
      </c>
      <c r="N140" s="77"/>
      <c r="O140" s="77"/>
      <c r="P140" s="77"/>
    </row>
    <row r="141" spans="1:16" ht="10.5">
      <c r="A141" s="77"/>
      <c r="B141" s="77"/>
      <c r="C141" s="77"/>
      <c r="D141" s="77"/>
      <c r="E141" s="138"/>
      <c r="F141" s="77"/>
      <c r="G141" s="77"/>
      <c r="H141" s="77"/>
      <c r="I141" s="77"/>
      <c r="J141" s="77">
        <v>1910</v>
      </c>
      <c r="K141" s="77" t="s">
        <v>72</v>
      </c>
      <c r="L141" s="77">
        <v>2</v>
      </c>
      <c r="M141" s="77" t="s">
        <v>73</v>
      </c>
      <c r="N141" s="77"/>
      <c r="O141" s="77"/>
      <c r="P141" s="77"/>
    </row>
    <row r="142" spans="1:16" ht="10.5">
      <c r="A142" s="77"/>
      <c r="B142" s="77"/>
      <c r="C142" s="77"/>
      <c r="D142" s="77"/>
      <c r="E142" s="138"/>
      <c r="F142" s="77"/>
      <c r="G142" s="77"/>
      <c r="H142" s="77"/>
      <c r="I142" s="77"/>
      <c r="J142" s="77">
        <v>1912</v>
      </c>
      <c r="K142" s="77" t="s">
        <v>117</v>
      </c>
      <c r="L142" s="77">
        <v>2</v>
      </c>
      <c r="M142" s="77" t="s">
        <v>73</v>
      </c>
      <c r="N142" s="77"/>
      <c r="O142" s="77"/>
      <c r="P142" s="77"/>
    </row>
    <row r="143" spans="1:16" ht="10.5">
      <c r="A143" s="77"/>
      <c r="B143" s="77"/>
      <c r="C143" s="77"/>
      <c r="D143" s="77"/>
      <c r="E143" s="138"/>
      <c r="F143" s="77"/>
      <c r="G143" s="77"/>
      <c r="H143" s="77"/>
      <c r="I143" s="77"/>
      <c r="J143" s="77">
        <v>1913</v>
      </c>
      <c r="K143" s="77" t="s">
        <v>76</v>
      </c>
      <c r="L143" s="77">
        <v>2</v>
      </c>
      <c r="M143" s="77" t="s">
        <v>73</v>
      </c>
      <c r="N143" s="77"/>
      <c r="O143" s="77"/>
      <c r="P143" s="77"/>
    </row>
    <row r="144" spans="1:16" ht="10.5">
      <c r="A144" s="77"/>
      <c r="B144" s="77"/>
      <c r="C144" s="77"/>
      <c r="D144" s="77"/>
      <c r="E144" s="138"/>
      <c r="F144" s="77"/>
      <c r="G144" s="77"/>
      <c r="H144" s="77"/>
      <c r="I144" s="77"/>
      <c r="J144" s="77">
        <v>1914</v>
      </c>
      <c r="K144" s="77" t="s">
        <v>123</v>
      </c>
      <c r="L144" s="77">
        <v>2</v>
      </c>
      <c r="M144" s="77" t="s">
        <v>73</v>
      </c>
      <c r="N144" s="77"/>
      <c r="O144" s="77"/>
      <c r="P144" s="77"/>
    </row>
    <row r="145" spans="1:16" ht="10.5">
      <c r="A145" s="77"/>
      <c r="B145" s="77"/>
      <c r="C145" s="77"/>
      <c r="D145" s="77"/>
      <c r="E145" s="138"/>
      <c r="F145" s="77"/>
      <c r="G145" s="77"/>
      <c r="H145" s="77"/>
      <c r="I145" s="77"/>
      <c r="J145" s="77">
        <v>1915</v>
      </c>
      <c r="K145" s="77" t="s">
        <v>93</v>
      </c>
      <c r="L145" s="77">
        <v>2</v>
      </c>
      <c r="M145" s="77" t="s">
        <v>73</v>
      </c>
      <c r="N145" s="77"/>
      <c r="O145" s="77"/>
      <c r="P145" s="77"/>
    </row>
    <row r="146" spans="1:16" ht="10.5">
      <c r="A146" s="77"/>
      <c r="B146" s="77"/>
      <c r="C146" s="77"/>
      <c r="D146" s="77"/>
      <c r="E146" s="138"/>
      <c r="F146" s="77"/>
      <c r="G146" s="77"/>
      <c r="H146" s="77"/>
      <c r="I146" s="77"/>
      <c r="J146" s="139"/>
      <c r="K146" s="139"/>
      <c r="L146" s="139"/>
      <c r="M146" s="139"/>
      <c r="N146" s="77"/>
      <c r="O146" s="77"/>
      <c r="P146" s="77"/>
    </row>
    <row r="147" spans="1:16" ht="10.5">
      <c r="A147" s="77"/>
      <c r="B147" s="77"/>
      <c r="C147" s="77"/>
      <c r="D147" s="77"/>
      <c r="E147" s="138"/>
      <c r="F147" s="77"/>
      <c r="G147" s="77"/>
      <c r="H147" s="77"/>
      <c r="I147" s="77"/>
      <c r="J147" s="139"/>
      <c r="K147" s="139"/>
      <c r="L147" s="139"/>
      <c r="M147" s="139"/>
      <c r="N147" s="77"/>
      <c r="O147" s="77"/>
      <c r="P147" s="77"/>
    </row>
    <row r="148" spans="1:16" ht="10.5">
      <c r="A148" s="77"/>
      <c r="B148" s="77"/>
      <c r="C148" s="77"/>
      <c r="D148" s="77"/>
      <c r="E148" s="138"/>
      <c r="F148" s="77"/>
      <c r="G148" s="77"/>
      <c r="H148" s="77"/>
      <c r="I148" s="77"/>
      <c r="J148" s="139"/>
      <c r="K148" s="139"/>
      <c r="L148" s="139"/>
      <c r="M148" s="139"/>
      <c r="N148" s="77"/>
      <c r="O148" s="77"/>
      <c r="P148" s="77"/>
    </row>
    <row r="149" spans="1:16" ht="10.5">
      <c r="A149" s="77"/>
      <c r="B149" s="77"/>
      <c r="C149" s="77"/>
      <c r="D149" s="77"/>
      <c r="E149" s="138"/>
      <c r="F149" s="77"/>
      <c r="G149" s="77"/>
      <c r="H149" s="77"/>
      <c r="I149" s="77"/>
      <c r="J149" s="139"/>
      <c r="K149" s="139"/>
      <c r="L149" s="139"/>
      <c r="M149" s="139"/>
      <c r="N149" s="77"/>
      <c r="O149" s="77"/>
      <c r="P149" s="77"/>
    </row>
    <row r="150" spans="1:16" ht="10.5">
      <c r="A150" s="77"/>
      <c r="B150" s="77"/>
      <c r="C150" s="77"/>
      <c r="D150" s="77"/>
      <c r="E150" s="138"/>
      <c r="F150" s="77"/>
      <c r="G150" s="77"/>
      <c r="H150" s="77"/>
      <c r="I150" s="77"/>
      <c r="J150" s="139"/>
      <c r="K150" s="139"/>
      <c r="L150" s="139"/>
      <c r="M150" s="139"/>
      <c r="N150" s="77"/>
      <c r="O150" s="77"/>
      <c r="P150" s="77"/>
    </row>
    <row r="151" spans="1:16" ht="10.5">
      <c r="A151" s="77"/>
      <c r="B151" s="77"/>
      <c r="C151" s="77"/>
      <c r="D151" s="77"/>
      <c r="E151" s="138"/>
      <c r="F151" s="77"/>
      <c r="G151" s="77"/>
      <c r="H151" s="77"/>
      <c r="I151" s="77"/>
      <c r="J151" s="139"/>
      <c r="K151" s="139"/>
      <c r="L151" s="139"/>
      <c r="M151" s="139"/>
      <c r="N151" s="77"/>
      <c r="O151" s="77"/>
      <c r="P151" s="77"/>
    </row>
    <row r="152" spans="1:16" ht="10.5">
      <c r="A152" s="77"/>
      <c r="B152" s="77"/>
      <c r="C152" s="77"/>
      <c r="D152" s="77"/>
      <c r="E152" s="138"/>
      <c r="F152" s="77"/>
      <c r="G152" s="77"/>
      <c r="H152" s="77"/>
      <c r="I152" s="77"/>
      <c r="J152" s="139"/>
      <c r="K152" s="139"/>
      <c r="L152" s="139"/>
      <c r="M152" s="139"/>
      <c r="N152" s="77"/>
      <c r="O152" s="77"/>
      <c r="P152" s="77"/>
    </row>
  </sheetData>
  <printOptions/>
  <pageMargins left="0.5118110236220472" right="0.5118110236220472" top="0.5905511811023622" bottom="0.5905511811023622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125" zoomScaleNormal="125" zoomScaleSheetLayoutView="100" workbookViewId="0" topLeftCell="A1">
      <selection activeCell="R7" sqref="R7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31" customWidth="1"/>
    <col min="5" max="5" width="16.83203125" style="0" customWidth="1"/>
    <col min="6" max="6" width="3.83203125" style="31" customWidth="1"/>
    <col min="7" max="7" width="5" style="31" customWidth="1"/>
    <col min="8" max="8" width="6.83203125" style="32" customWidth="1"/>
    <col min="9" max="9" width="7" style="33" customWidth="1"/>
    <col min="10" max="10" width="5.83203125" style="0" customWidth="1"/>
    <col min="11" max="11" width="3.83203125" style="0" customWidth="1"/>
    <col min="12" max="12" width="5" style="0" customWidth="1"/>
    <col min="13" max="13" width="6.83203125" style="32" customWidth="1"/>
    <col min="14" max="14" width="7" style="33" customWidth="1"/>
    <col min="15" max="15" width="5.83203125" style="0" customWidth="1"/>
    <col min="16" max="16" width="9" style="0" customWidth="1"/>
    <col min="17" max="17" width="5.83203125" style="0" customWidth="1"/>
    <col min="18" max="18" width="3.83203125" style="0" customWidth="1"/>
  </cols>
  <sheetData>
    <row r="1" spans="1:18" ht="21" customHeight="1">
      <c r="A1" s="50"/>
      <c r="B1" s="34" t="s">
        <v>32</v>
      </c>
      <c r="C1" s="35"/>
      <c r="D1" s="35"/>
      <c r="E1" s="36"/>
      <c r="F1" s="35"/>
      <c r="G1" s="35"/>
      <c r="H1" s="37"/>
      <c r="I1" s="38"/>
      <c r="J1" s="36"/>
      <c r="K1" s="36"/>
      <c r="L1" s="36"/>
      <c r="M1" s="37"/>
      <c r="N1" s="39"/>
      <c r="O1" s="50"/>
      <c r="P1" s="50"/>
      <c r="Q1" s="50"/>
      <c r="R1" s="50"/>
    </row>
    <row r="2" spans="1:18" ht="12">
      <c r="A2" s="50"/>
      <c r="B2" s="36"/>
      <c r="C2" s="35"/>
      <c r="D2" s="35"/>
      <c r="E2" s="36"/>
      <c r="F2" s="35"/>
      <c r="G2" s="35"/>
      <c r="H2" s="37"/>
      <c r="I2" s="38"/>
      <c r="J2" s="36"/>
      <c r="K2" s="36"/>
      <c r="L2" s="36"/>
      <c r="M2" s="37"/>
      <c r="O2" s="50"/>
      <c r="P2" s="50"/>
      <c r="Q2" s="40" t="s">
        <v>33</v>
      </c>
      <c r="R2" s="50"/>
    </row>
    <row r="3" spans="1:18" ht="12">
      <c r="A3" s="50"/>
      <c r="B3" s="41"/>
      <c r="C3" s="42"/>
      <c r="D3" s="42"/>
      <c r="E3" s="42"/>
      <c r="F3" s="43"/>
      <c r="G3" s="36"/>
      <c r="H3" s="44" t="s">
        <v>34</v>
      </c>
      <c r="I3" s="45"/>
      <c r="J3" s="35"/>
      <c r="K3" s="42"/>
      <c r="L3" s="35"/>
      <c r="M3" s="44" t="s">
        <v>35</v>
      </c>
      <c r="N3" s="45"/>
      <c r="O3" s="35"/>
      <c r="P3" s="42"/>
      <c r="Q3" s="42"/>
      <c r="R3" s="46"/>
    </row>
    <row r="4" spans="1:18" ht="9.75" customHeight="1">
      <c r="A4" s="50"/>
      <c r="B4" s="46" t="s">
        <v>36</v>
      </c>
      <c r="C4" s="47" t="s">
        <v>37</v>
      </c>
      <c r="D4" s="47" t="s">
        <v>38</v>
      </c>
      <c r="E4" s="47" t="s">
        <v>39</v>
      </c>
      <c r="F4" s="47"/>
      <c r="H4" s="48"/>
      <c r="I4" s="49"/>
      <c r="J4" s="31"/>
      <c r="K4" s="47"/>
      <c r="L4" s="31"/>
      <c r="M4" s="48"/>
      <c r="N4" s="49"/>
      <c r="O4" s="31"/>
      <c r="P4" s="47" t="s">
        <v>40</v>
      </c>
      <c r="Q4" s="47"/>
      <c r="R4" s="46"/>
    </row>
    <row r="5" spans="1:18" ht="9.75" customHeight="1">
      <c r="A5" s="50"/>
      <c r="B5" s="46"/>
      <c r="C5" s="47"/>
      <c r="D5" s="47"/>
      <c r="E5" s="47"/>
      <c r="F5" s="47" t="s">
        <v>41</v>
      </c>
      <c r="G5" s="31" t="s">
        <v>42</v>
      </c>
      <c r="H5" s="48" t="s">
        <v>43</v>
      </c>
      <c r="I5" s="49" t="s">
        <v>44</v>
      </c>
      <c r="J5" s="31" t="s">
        <v>45</v>
      </c>
      <c r="K5" s="47" t="s">
        <v>41</v>
      </c>
      <c r="L5" s="31" t="s">
        <v>42</v>
      </c>
      <c r="M5" s="48" t="s">
        <v>43</v>
      </c>
      <c r="N5" s="49" t="s">
        <v>44</v>
      </c>
      <c r="O5" s="31" t="s">
        <v>45</v>
      </c>
      <c r="P5" s="47" t="s">
        <v>45</v>
      </c>
      <c r="Q5" s="47" t="s">
        <v>46</v>
      </c>
      <c r="R5" s="46"/>
    </row>
    <row r="6" spans="1:18" ht="12">
      <c r="A6" s="50">
        <v>1</v>
      </c>
      <c r="B6" s="51">
        <v>73</v>
      </c>
      <c r="C6" s="52" t="s">
        <v>47</v>
      </c>
      <c r="D6" s="52">
        <v>2</v>
      </c>
      <c r="E6" s="53" t="s">
        <v>48</v>
      </c>
      <c r="F6" s="52">
        <v>3</v>
      </c>
      <c r="G6" s="54">
        <v>8</v>
      </c>
      <c r="H6" s="55" t="s">
        <v>49</v>
      </c>
      <c r="I6" s="55">
        <f>+0.7</f>
        <v>0.7</v>
      </c>
      <c r="J6" s="55">
        <v>916</v>
      </c>
      <c r="K6" s="52">
        <v>6</v>
      </c>
      <c r="L6" s="54">
        <v>5</v>
      </c>
      <c r="M6" s="55" t="s">
        <v>50</v>
      </c>
      <c r="N6" s="55">
        <v>-0.2</v>
      </c>
      <c r="O6" s="55">
        <v>910</v>
      </c>
      <c r="P6" s="53">
        <f aca="true" t="shared" si="0" ref="P6:P37">IF(H6="","",J6+O6)</f>
        <v>1826</v>
      </c>
      <c r="Q6" s="53">
        <f aca="true" t="shared" si="1" ref="Q6:Q37">IF(P6="","",RANK(P6,$P$6:$P$68))</f>
        <v>1</v>
      </c>
      <c r="R6" s="56" t="s">
        <v>9</v>
      </c>
    </row>
    <row r="7" spans="1:18" ht="12">
      <c r="A7" s="50">
        <v>2</v>
      </c>
      <c r="B7" s="51">
        <v>2710</v>
      </c>
      <c r="C7" s="52" t="s">
        <v>51</v>
      </c>
      <c r="D7" s="52">
        <v>2</v>
      </c>
      <c r="E7" s="53" t="s">
        <v>52</v>
      </c>
      <c r="F7" s="52">
        <v>6</v>
      </c>
      <c r="G7" s="54">
        <v>2</v>
      </c>
      <c r="H7" s="55" t="s">
        <v>53</v>
      </c>
      <c r="I7" s="55">
        <f>+0.8</f>
        <v>0.8</v>
      </c>
      <c r="J7" s="55">
        <v>808</v>
      </c>
      <c r="K7" s="52">
        <v>8</v>
      </c>
      <c r="L7" s="54">
        <v>7</v>
      </c>
      <c r="M7" s="55" t="s">
        <v>54</v>
      </c>
      <c r="N7" s="55">
        <v>1.1</v>
      </c>
      <c r="O7" s="55">
        <v>841</v>
      </c>
      <c r="P7" s="53">
        <f t="shared" si="0"/>
        <v>1649</v>
      </c>
      <c r="Q7" s="53">
        <f t="shared" si="1"/>
        <v>2</v>
      </c>
      <c r="R7" s="56"/>
    </row>
    <row r="8" spans="1:18" ht="12">
      <c r="A8" s="50">
        <v>3</v>
      </c>
      <c r="B8" s="51">
        <v>8</v>
      </c>
      <c r="C8" s="52" t="s">
        <v>55</v>
      </c>
      <c r="D8" s="52">
        <v>2</v>
      </c>
      <c r="E8" s="53" t="s">
        <v>56</v>
      </c>
      <c r="F8" s="52">
        <v>4</v>
      </c>
      <c r="G8" s="54">
        <v>8</v>
      </c>
      <c r="H8" s="55" t="s">
        <v>57</v>
      </c>
      <c r="I8" s="55">
        <f>-0.5</f>
        <v>-0.5</v>
      </c>
      <c r="J8" s="55">
        <v>814</v>
      </c>
      <c r="K8" s="52">
        <v>7</v>
      </c>
      <c r="L8" s="54">
        <v>6</v>
      </c>
      <c r="M8" s="55" t="s">
        <v>58</v>
      </c>
      <c r="N8" s="55">
        <v>0.7</v>
      </c>
      <c r="O8" s="55">
        <v>834</v>
      </c>
      <c r="P8" s="53">
        <f t="shared" si="0"/>
        <v>1648</v>
      </c>
      <c r="Q8" s="53">
        <f t="shared" si="1"/>
        <v>3</v>
      </c>
      <c r="R8" s="56"/>
    </row>
    <row r="9" spans="1:18" ht="12">
      <c r="A9" s="50">
        <v>4</v>
      </c>
      <c r="B9" s="51">
        <v>1014</v>
      </c>
      <c r="C9" s="52" t="s">
        <v>59</v>
      </c>
      <c r="D9" s="52">
        <v>2</v>
      </c>
      <c r="E9" s="53" t="s">
        <v>60</v>
      </c>
      <c r="F9" s="52">
        <v>1</v>
      </c>
      <c r="G9" s="54">
        <v>5</v>
      </c>
      <c r="H9" s="55" t="s">
        <v>61</v>
      </c>
      <c r="I9" s="55">
        <v>-0.3</v>
      </c>
      <c r="J9" s="55">
        <v>819</v>
      </c>
      <c r="K9" s="52">
        <v>3</v>
      </c>
      <c r="L9" s="54">
        <v>8</v>
      </c>
      <c r="M9" s="55" t="s">
        <v>62</v>
      </c>
      <c r="N9" s="55">
        <v>-0.6</v>
      </c>
      <c r="O9" s="55">
        <v>823</v>
      </c>
      <c r="P9" s="53">
        <f t="shared" si="0"/>
        <v>1642</v>
      </c>
      <c r="Q9" s="53">
        <f t="shared" si="1"/>
        <v>4</v>
      </c>
      <c r="R9" s="56"/>
    </row>
    <row r="10" spans="1:18" ht="12">
      <c r="A10" s="50">
        <v>5</v>
      </c>
      <c r="B10" s="51">
        <v>2703</v>
      </c>
      <c r="C10" s="52" t="s">
        <v>63</v>
      </c>
      <c r="D10" s="52">
        <v>3</v>
      </c>
      <c r="E10" s="53" t="s">
        <v>52</v>
      </c>
      <c r="F10" s="52">
        <v>5</v>
      </c>
      <c r="G10" s="54">
        <v>3</v>
      </c>
      <c r="H10" s="55" t="s">
        <v>64</v>
      </c>
      <c r="I10" s="55">
        <f>-0.9</f>
        <v>-0.9</v>
      </c>
      <c r="J10" s="55">
        <v>786</v>
      </c>
      <c r="K10" s="52">
        <v>7</v>
      </c>
      <c r="L10" s="54">
        <v>8</v>
      </c>
      <c r="M10" s="55" t="s">
        <v>65</v>
      </c>
      <c r="N10" s="55">
        <v>0.7</v>
      </c>
      <c r="O10" s="55">
        <v>809</v>
      </c>
      <c r="P10" s="53">
        <f t="shared" si="0"/>
        <v>1595</v>
      </c>
      <c r="Q10" s="53">
        <f t="shared" si="1"/>
        <v>5</v>
      </c>
      <c r="R10" s="56"/>
    </row>
    <row r="11" spans="1:18" ht="12">
      <c r="A11" s="50">
        <v>6</v>
      </c>
      <c r="B11" s="51">
        <v>2705</v>
      </c>
      <c r="C11" s="52" t="s">
        <v>66</v>
      </c>
      <c r="D11" s="52">
        <v>3</v>
      </c>
      <c r="E11" s="53" t="s">
        <v>52</v>
      </c>
      <c r="F11" s="52">
        <v>3</v>
      </c>
      <c r="G11" s="54">
        <v>6</v>
      </c>
      <c r="H11" s="55" t="s">
        <v>67</v>
      </c>
      <c r="I11" s="55">
        <f>+0.7</f>
        <v>0.7</v>
      </c>
      <c r="J11" s="55">
        <v>783</v>
      </c>
      <c r="K11" s="52">
        <v>6</v>
      </c>
      <c r="L11" s="54">
        <v>3</v>
      </c>
      <c r="M11" s="55" t="s">
        <v>68</v>
      </c>
      <c r="N11" s="55">
        <v>-0.2</v>
      </c>
      <c r="O11" s="55">
        <v>803</v>
      </c>
      <c r="P11" s="53">
        <f t="shared" si="0"/>
        <v>1586</v>
      </c>
      <c r="Q11" s="53">
        <f t="shared" si="1"/>
        <v>6</v>
      </c>
      <c r="R11" s="56"/>
    </row>
    <row r="12" spans="1:18" ht="12">
      <c r="A12" s="50">
        <v>7</v>
      </c>
      <c r="B12" s="51">
        <v>2712</v>
      </c>
      <c r="C12" s="52" t="s">
        <v>69</v>
      </c>
      <c r="D12" s="52">
        <v>1</v>
      </c>
      <c r="E12" s="53" t="s">
        <v>52</v>
      </c>
      <c r="F12" s="52">
        <v>3</v>
      </c>
      <c r="G12" s="54">
        <v>4</v>
      </c>
      <c r="H12" s="55" t="s">
        <v>70</v>
      </c>
      <c r="I12" s="55">
        <f>+0.7</f>
        <v>0.7</v>
      </c>
      <c r="J12" s="55">
        <v>798</v>
      </c>
      <c r="K12" s="52">
        <v>5</v>
      </c>
      <c r="L12" s="54">
        <v>8</v>
      </c>
      <c r="M12" s="55" t="s">
        <v>71</v>
      </c>
      <c r="N12" s="55">
        <v>0.7</v>
      </c>
      <c r="O12" s="55">
        <v>787</v>
      </c>
      <c r="P12" s="53">
        <f t="shared" si="0"/>
        <v>1585</v>
      </c>
      <c r="Q12" s="53">
        <f t="shared" si="1"/>
        <v>7</v>
      </c>
      <c r="R12" s="56"/>
    </row>
    <row r="13" spans="1:18" ht="12">
      <c r="A13" s="50">
        <v>8</v>
      </c>
      <c r="B13" s="51">
        <v>1910</v>
      </c>
      <c r="C13" s="52" t="s">
        <v>72</v>
      </c>
      <c r="D13" s="52">
        <v>2</v>
      </c>
      <c r="E13" s="53" t="s">
        <v>73</v>
      </c>
      <c r="F13" s="52">
        <v>2</v>
      </c>
      <c r="G13" s="54">
        <v>5</v>
      </c>
      <c r="H13" s="55" t="s">
        <v>74</v>
      </c>
      <c r="I13" s="55">
        <v>-0.2</v>
      </c>
      <c r="J13" s="55">
        <v>773</v>
      </c>
      <c r="K13" s="52">
        <v>4</v>
      </c>
      <c r="L13" s="54">
        <v>8</v>
      </c>
      <c r="M13" s="55" t="s">
        <v>75</v>
      </c>
      <c r="N13" s="55">
        <v>-0.1</v>
      </c>
      <c r="O13" s="55">
        <v>799</v>
      </c>
      <c r="P13" s="53">
        <f t="shared" si="0"/>
        <v>1572</v>
      </c>
      <c r="Q13" s="53">
        <f t="shared" si="1"/>
        <v>8</v>
      </c>
      <c r="R13" s="56"/>
    </row>
    <row r="14" spans="1:18" ht="12">
      <c r="A14" s="50"/>
      <c r="B14" s="51">
        <v>1913</v>
      </c>
      <c r="C14" s="52" t="s">
        <v>76</v>
      </c>
      <c r="D14" s="52">
        <v>2</v>
      </c>
      <c r="E14" s="53" t="s">
        <v>73</v>
      </c>
      <c r="F14" s="52">
        <v>4</v>
      </c>
      <c r="G14" s="54">
        <v>6</v>
      </c>
      <c r="H14" s="55" t="s">
        <v>77</v>
      </c>
      <c r="I14" s="55">
        <f>-0.5</f>
        <v>-0.5</v>
      </c>
      <c r="J14" s="55">
        <v>756</v>
      </c>
      <c r="K14" s="52">
        <v>7</v>
      </c>
      <c r="L14" s="54">
        <v>4</v>
      </c>
      <c r="M14" s="55" t="s">
        <v>78</v>
      </c>
      <c r="N14" s="55">
        <v>0.7</v>
      </c>
      <c r="O14" s="55">
        <v>758</v>
      </c>
      <c r="P14" s="53">
        <f t="shared" si="0"/>
        <v>1514</v>
      </c>
      <c r="Q14" s="53">
        <f t="shared" si="1"/>
        <v>9</v>
      </c>
      <c r="R14" s="56"/>
    </row>
    <row r="15" spans="1:18" ht="12">
      <c r="A15" s="50"/>
      <c r="B15" s="51">
        <v>104</v>
      </c>
      <c r="C15" s="52" t="s">
        <v>79</v>
      </c>
      <c r="D15" s="52">
        <v>2</v>
      </c>
      <c r="E15" s="53" t="s">
        <v>80</v>
      </c>
      <c r="F15" s="52">
        <v>1</v>
      </c>
      <c r="G15" s="54">
        <v>4</v>
      </c>
      <c r="H15" s="55" t="s">
        <v>81</v>
      </c>
      <c r="I15" s="55">
        <v>-0.3</v>
      </c>
      <c r="J15" s="55">
        <v>730</v>
      </c>
      <c r="K15" s="52">
        <v>3</v>
      </c>
      <c r="L15" s="54">
        <v>7</v>
      </c>
      <c r="M15" s="55" t="s">
        <v>82</v>
      </c>
      <c r="N15" s="55">
        <v>-0.6</v>
      </c>
      <c r="O15" s="55">
        <v>693</v>
      </c>
      <c r="P15" s="53">
        <f t="shared" si="0"/>
        <v>1423</v>
      </c>
      <c r="Q15" s="53">
        <f t="shared" si="1"/>
        <v>10</v>
      </c>
      <c r="R15" s="56"/>
    </row>
    <row r="16" spans="1:18" ht="12">
      <c r="A16" s="50"/>
      <c r="B16" s="51">
        <v>2709</v>
      </c>
      <c r="C16" s="52" t="s">
        <v>83</v>
      </c>
      <c r="D16" s="52">
        <v>2</v>
      </c>
      <c r="E16" s="53" t="s">
        <v>52</v>
      </c>
      <c r="F16" s="52">
        <v>4</v>
      </c>
      <c r="G16" s="54">
        <v>3</v>
      </c>
      <c r="H16" s="55" t="s">
        <v>84</v>
      </c>
      <c r="I16" s="55">
        <f>-0.5</f>
        <v>-0.5</v>
      </c>
      <c r="J16" s="55">
        <v>683</v>
      </c>
      <c r="K16" s="52">
        <v>6</v>
      </c>
      <c r="L16" s="54">
        <v>8</v>
      </c>
      <c r="M16" s="55" t="s">
        <v>85</v>
      </c>
      <c r="N16" s="55">
        <v>-0.2</v>
      </c>
      <c r="O16" s="55">
        <v>732</v>
      </c>
      <c r="P16" s="53">
        <f t="shared" si="0"/>
        <v>1415</v>
      </c>
      <c r="Q16" s="53">
        <f t="shared" si="1"/>
        <v>11</v>
      </c>
      <c r="R16" s="56"/>
    </row>
    <row r="17" spans="1:18" ht="12">
      <c r="A17" s="50"/>
      <c r="B17" s="51">
        <v>595</v>
      </c>
      <c r="C17" s="52" t="s">
        <v>86</v>
      </c>
      <c r="D17" s="52">
        <v>2</v>
      </c>
      <c r="E17" s="53" t="s">
        <v>87</v>
      </c>
      <c r="F17" s="52">
        <v>7</v>
      </c>
      <c r="G17" s="54">
        <v>5</v>
      </c>
      <c r="H17" s="55" t="s">
        <v>88</v>
      </c>
      <c r="I17" s="55">
        <f>+1.1</f>
        <v>1.1</v>
      </c>
      <c r="J17" s="55">
        <v>678</v>
      </c>
      <c r="K17" s="52">
        <v>2</v>
      </c>
      <c r="L17" s="54">
        <v>1</v>
      </c>
      <c r="M17" s="55" t="s">
        <v>89</v>
      </c>
      <c r="N17" s="55">
        <v>-0.6</v>
      </c>
      <c r="O17" s="55">
        <v>712</v>
      </c>
      <c r="P17" s="53">
        <f t="shared" si="0"/>
        <v>1390</v>
      </c>
      <c r="Q17" s="53">
        <f t="shared" si="1"/>
        <v>12</v>
      </c>
      <c r="R17" s="56"/>
    </row>
    <row r="18" spans="1:18" ht="12">
      <c r="A18" s="50"/>
      <c r="B18" s="51">
        <v>593</v>
      </c>
      <c r="C18" s="52" t="s">
        <v>90</v>
      </c>
      <c r="D18" s="52">
        <v>2</v>
      </c>
      <c r="E18" s="53" t="s">
        <v>87</v>
      </c>
      <c r="F18" s="52">
        <v>8</v>
      </c>
      <c r="G18" s="54">
        <v>2</v>
      </c>
      <c r="H18" s="55" t="s">
        <v>91</v>
      </c>
      <c r="I18" s="55">
        <f>+0.5</f>
        <v>0.5</v>
      </c>
      <c r="J18" s="55">
        <v>699</v>
      </c>
      <c r="K18" s="52">
        <v>2</v>
      </c>
      <c r="L18" s="54">
        <v>5</v>
      </c>
      <c r="M18" s="55" t="s">
        <v>92</v>
      </c>
      <c r="N18" s="55">
        <v>-0.6</v>
      </c>
      <c r="O18" s="55">
        <v>681</v>
      </c>
      <c r="P18" s="53">
        <f t="shared" si="0"/>
        <v>1380</v>
      </c>
      <c r="Q18" s="53">
        <f t="shared" si="1"/>
        <v>13</v>
      </c>
      <c r="R18" s="56"/>
    </row>
    <row r="19" spans="1:18" ht="12">
      <c r="A19" s="50"/>
      <c r="B19" s="51">
        <v>1915</v>
      </c>
      <c r="C19" s="52" t="s">
        <v>93</v>
      </c>
      <c r="D19" s="52">
        <v>2</v>
      </c>
      <c r="E19" s="53" t="s">
        <v>73</v>
      </c>
      <c r="F19" s="52">
        <v>5</v>
      </c>
      <c r="G19" s="54">
        <v>4</v>
      </c>
      <c r="H19" s="55" t="s">
        <v>94</v>
      </c>
      <c r="I19" s="55">
        <f>-0.9</f>
        <v>-0.9</v>
      </c>
      <c r="J19" s="55">
        <v>687</v>
      </c>
      <c r="K19" s="52">
        <v>8</v>
      </c>
      <c r="L19" s="54">
        <v>2</v>
      </c>
      <c r="M19" s="55" t="s">
        <v>95</v>
      </c>
      <c r="N19" s="55">
        <v>1.1</v>
      </c>
      <c r="O19" s="55">
        <v>683</v>
      </c>
      <c r="P19" s="53">
        <f t="shared" si="0"/>
        <v>1370</v>
      </c>
      <c r="Q19" s="53">
        <f t="shared" si="1"/>
        <v>14</v>
      </c>
      <c r="R19" s="56"/>
    </row>
    <row r="20" spans="1:18" ht="12">
      <c r="A20" s="50"/>
      <c r="B20" s="51">
        <v>1901</v>
      </c>
      <c r="C20" s="52" t="s">
        <v>96</v>
      </c>
      <c r="D20" s="52">
        <v>1</v>
      </c>
      <c r="E20" s="53" t="s">
        <v>73</v>
      </c>
      <c r="F20" s="52">
        <v>7</v>
      </c>
      <c r="G20" s="54">
        <v>7</v>
      </c>
      <c r="H20" s="55" t="s">
        <v>97</v>
      </c>
      <c r="I20" s="55">
        <f>+1.1</f>
        <v>1.1</v>
      </c>
      <c r="J20" s="55">
        <v>674</v>
      </c>
      <c r="K20" s="52">
        <v>2</v>
      </c>
      <c r="L20" s="54">
        <v>3</v>
      </c>
      <c r="M20" s="55" t="s">
        <v>98</v>
      </c>
      <c r="N20" s="55">
        <v>-0.6</v>
      </c>
      <c r="O20" s="55">
        <v>674</v>
      </c>
      <c r="P20" s="53">
        <f t="shared" si="0"/>
        <v>1348</v>
      </c>
      <c r="Q20" s="53">
        <f t="shared" si="1"/>
        <v>15</v>
      </c>
      <c r="R20" s="56"/>
    </row>
    <row r="21" spans="1:18" ht="12">
      <c r="A21" s="50"/>
      <c r="B21" s="51">
        <v>279</v>
      </c>
      <c r="C21" s="52" t="s">
        <v>99</v>
      </c>
      <c r="D21" s="52">
        <v>1</v>
      </c>
      <c r="E21" s="53" t="s">
        <v>100</v>
      </c>
      <c r="F21" s="52">
        <v>7</v>
      </c>
      <c r="G21" s="54">
        <v>3</v>
      </c>
      <c r="H21" s="55" t="s">
        <v>101</v>
      </c>
      <c r="I21" s="55">
        <f>+1.1</f>
        <v>1.1</v>
      </c>
      <c r="J21" s="55">
        <v>655</v>
      </c>
      <c r="K21" s="52">
        <v>1</v>
      </c>
      <c r="L21" s="54">
        <v>7</v>
      </c>
      <c r="M21" s="55" t="s">
        <v>102</v>
      </c>
      <c r="N21" s="55">
        <v>-0.2</v>
      </c>
      <c r="O21" s="55">
        <v>678</v>
      </c>
      <c r="P21" s="53">
        <f t="shared" si="0"/>
        <v>1333</v>
      </c>
      <c r="Q21" s="53">
        <f t="shared" si="1"/>
        <v>16</v>
      </c>
      <c r="R21" s="56"/>
    </row>
    <row r="22" spans="1:18" ht="12">
      <c r="A22" s="50"/>
      <c r="B22" s="51">
        <v>1017</v>
      </c>
      <c r="C22" s="52" t="s">
        <v>103</v>
      </c>
      <c r="D22" s="52">
        <v>2</v>
      </c>
      <c r="E22" s="53" t="s">
        <v>60</v>
      </c>
      <c r="F22" s="52">
        <v>3</v>
      </c>
      <c r="G22" s="54">
        <v>1</v>
      </c>
      <c r="H22" s="55" t="s">
        <v>104</v>
      </c>
      <c r="I22" s="55">
        <f>+0.7</f>
        <v>0.7</v>
      </c>
      <c r="J22" s="55">
        <v>672</v>
      </c>
      <c r="K22" s="52">
        <v>5</v>
      </c>
      <c r="L22" s="54">
        <v>5</v>
      </c>
      <c r="M22" s="55" t="s">
        <v>105</v>
      </c>
      <c r="N22" s="55">
        <v>0.7</v>
      </c>
      <c r="O22" s="55">
        <v>661</v>
      </c>
      <c r="P22" s="53">
        <f t="shared" si="0"/>
        <v>1333</v>
      </c>
      <c r="Q22" s="53">
        <f t="shared" si="1"/>
        <v>16</v>
      </c>
      <c r="R22" s="56"/>
    </row>
    <row r="23" spans="1:18" ht="12">
      <c r="A23" s="50"/>
      <c r="B23" s="51">
        <v>283</v>
      </c>
      <c r="C23" s="52" t="s">
        <v>106</v>
      </c>
      <c r="D23" s="52">
        <v>1</v>
      </c>
      <c r="E23" s="53" t="s">
        <v>100</v>
      </c>
      <c r="F23" s="52">
        <v>8</v>
      </c>
      <c r="G23" s="54">
        <v>8</v>
      </c>
      <c r="H23" s="55" t="s">
        <v>107</v>
      </c>
      <c r="I23" s="55">
        <f>+0.5</f>
        <v>0.5</v>
      </c>
      <c r="J23" s="55">
        <v>632</v>
      </c>
      <c r="K23" s="52">
        <v>3</v>
      </c>
      <c r="L23" s="54">
        <v>3</v>
      </c>
      <c r="M23" s="55" t="s">
        <v>108</v>
      </c>
      <c r="N23" s="55">
        <v>-0.6</v>
      </c>
      <c r="O23" s="55">
        <v>650</v>
      </c>
      <c r="P23" s="53">
        <f t="shared" si="0"/>
        <v>1282</v>
      </c>
      <c r="Q23" s="53">
        <f t="shared" si="1"/>
        <v>18</v>
      </c>
      <c r="R23" s="56"/>
    </row>
    <row r="24" spans="1:18" ht="12">
      <c r="A24" s="50"/>
      <c r="B24" s="51">
        <v>4</v>
      </c>
      <c r="C24" s="52" t="s">
        <v>109</v>
      </c>
      <c r="D24" s="52">
        <v>2</v>
      </c>
      <c r="E24" s="53" t="s">
        <v>56</v>
      </c>
      <c r="F24" s="52">
        <v>3</v>
      </c>
      <c r="G24" s="54">
        <v>7</v>
      </c>
      <c r="H24" s="55" t="s">
        <v>110</v>
      </c>
      <c r="I24" s="55">
        <f>+0.7</f>
        <v>0.7</v>
      </c>
      <c r="J24" s="55">
        <v>624</v>
      </c>
      <c r="K24" s="52">
        <v>6</v>
      </c>
      <c r="L24" s="54">
        <v>4</v>
      </c>
      <c r="M24" s="55" t="s">
        <v>111</v>
      </c>
      <c r="N24" s="55">
        <v>-0.2</v>
      </c>
      <c r="O24" s="55">
        <v>653</v>
      </c>
      <c r="P24" s="53">
        <f t="shared" si="0"/>
        <v>1277</v>
      </c>
      <c r="Q24" s="53">
        <f t="shared" si="1"/>
        <v>19</v>
      </c>
      <c r="R24" s="56"/>
    </row>
    <row r="25" spans="1:18" ht="12">
      <c r="A25" s="50"/>
      <c r="B25" s="51">
        <v>72</v>
      </c>
      <c r="C25" s="52" t="s">
        <v>112</v>
      </c>
      <c r="D25" s="52">
        <v>2</v>
      </c>
      <c r="E25" s="53" t="s">
        <v>48</v>
      </c>
      <c r="F25" s="52">
        <v>1</v>
      </c>
      <c r="G25" s="54">
        <v>3</v>
      </c>
      <c r="H25" s="55" t="s">
        <v>113</v>
      </c>
      <c r="I25" s="55">
        <v>-0.3</v>
      </c>
      <c r="J25" s="55">
        <v>661</v>
      </c>
      <c r="K25" s="52">
        <v>3</v>
      </c>
      <c r="L25" s="54">
        <v>6</v>
      </c>
      <c r="M25" s="55" t="s">
        <v>114</v>
      </c>
      <c r="N25" s="55">
        <v>-0.6</v>
      </c>
      <c r="O25" s="55">
        <v>596</v>
      </c>
      <c r="P25" s="53">
        <f t="shared" si="0"/>
        <v>1257</v>
      </c>
      <c r="Q25" s="53">
        <f t="shared" si="1"/>
        <v>20</v>
      </c>
      <c r="R25" s="56"/>
    </row>
    <row r="26" spans="1:18" ht="12">
      <c r="A26" s="50"/>
      <c r="B26" s="51">
        <v>2714</v>
      </c>
      <c r="C26" s="52" t="s">
        <v>115</v>
      </c>
      <c r="D26" s="52">
        <v>1</v>
      </c>
      <c r="E26" s="53" t="s">
        <v>52</v>
      </c>
      <c r="F26" s="52">
        <v>7</v>
      </c>
      <c r="G26" s="54">
        <v>6</v>
      </c>
      <c r="H26" s="55" t="s">
        <v>110</v>
      </c>
      <c r="I26" s="55">
        <f>+1.1</f>
        <v>1.1</v>
      </c>
      <c r="J26" s="55">
        <v>624</v>
      </c>
      <c r="K26" s="52">
        <v>2</v>
      </c>
      <c r="L26" s="54">
        <v>2</v>
      </c>
      <c r="M26" s="55" t="s">
        <v>116</v>
      </c>
      <c r="N26" s="55">
        <v>-0.6</v>
      </c>
      <c r="O26" s="55">
        <v>630</v>
      </c>
      <c r="P26" s="53">
        <f t="shared" si="0"/>
        <v>1254</v>
      </c>
      <c r="Q26" s="53">
        <f t="shared" si="1"/>
        <v>21</v>
      </c>
      <c r="R26" s="56"/>
    </row>
    <row r="27" spans="1:18" ht="12">
      <c r="A27" s="50"/>
      <c r="B27" s="51">
        <v>1912</v>
      </c>
      <c r="C27" s="52" t="s">
        <v>117</v>
      </c>
      <c r="D27" s="52">
        <v>2</v>
      </c>
      <c r="E27" s="53" t="s">
        <v>73</v>
      </c>
      <c r="F27" s="52">
        <v>7</v>
      </c>
      <c r="G27" s="54">
        <v>8</v>
      </c>
      <c r="H27" s="55" t="s">
        <v>118</v>
      </c>
      <c r="I27" s="55">
        <f>+1.1</f>
        <v>1.1</v>
      </c>
      <c r="J27" s="55">
        <v>646</v>
      </c>
      <c r="K27" s="52">
        <v>2</v>
      </c>
      <c r="L27" s="54">
        <v>4</v>
      </c>
      <c r="M27" s="55" t="s">
        <v>119</v>
      </c>
      <c r="N27" s="55">
        <v>-0.6</v>
      </c>
      <c r="O27" s="55">
        <v>608</v>
      </c>
      <c r="P27" s="53">
        <f t="shared" si="0"/>
        <v>1254</v>
      </c>
      <c r="Q27" s="53">
        <f t="shared" si="1"/>
        <v>21</v>
      </c>
      <c r="R27" s="56"/>
    </row>
    <row r="28" spans="1:18" ht="12">
      <c r="A28" s="50"/>
      <c r="B28" s="51">
        <v>7</v>
      </c>
      <c r="C28" s="52" t="s">
        <v>120</v>
      </c>
      <c r="D28" s="52">
        <v>2</v>
      </c>
      <c r="E28" s="53" t="s">
        <v>56</v>
      </c>
      <c r="F28" s="52">
        <v>4</v>
      </c>
      <c r="G28" s="54">
        <v>4</v>
      </c>
      <c r="H28" s="55" t="s">
        <v>121</v>
      </c>
      <c r="I28" s="55">
        <f>-0.5</f>
        <v>-0.5</v>
      </c>
      <c r="J28" s="55">
        <v>618</v>
      </c>
      <c r="K28" s="52">
        <v>7</v>
      </c>
      <c r="L28" s="54">
        <v>2</v>
      </c>
      <c r="M28" s="55" t="s">
        <v>122</v>
      </c>
      <c r="N28" s="55">
        <v>0.7</v>
      </c>
      <c r="O28" s="55">
        <v>632</v>
      </c>
      <c r="P28" s="53">
        <f t="shared" si="0"/>
        <v>1250</v>
      </c>
      <c r="Q28" s="53">
        <f t="shared" si="1"/>
        <v>23</v>
      </c>
      <c r="R28" s="56"/>
    </row>
    <row r="29" spans="1:18" ht="12">
      <c r="A29" s="50"/>
      <c r="B29" s="51">
        <v>1914</v>
      </c>
      <c r="C29" s="52" t="s">
        <v>123</v>
      </c>
      <c r="D29" s="52">
        <v>2</v>
      </c>
      <c r="E29" s="53" t="s">
        <v>73</v>
      </c>
      <c r="F29" s="52">
        <v>2</v>
      </c>
      <c r="G29" s="54">
        <v>4</v>
      </c>
      <c r="H29" s="55" t="s">
        <v>124</v>
      </c>
      <c r="I29" s="55">
        <v>-0.2</v>
      </c>
      <c r="J29" s="55">
        <v>644</v>
      </c>
      <c r="K29" s="52">
        <v>4</v>
      </c>
      <c r="L29" s="54">
        <v>7</v>
      </c>
      <c r="M29" s="55" t="s">
        <v>125</v>
      </c>
      <c r="N29" s="55">
        <v>-0.1</v>
      </c>
      <c r="O29" s="55">
        <v>604</v>
      </c>
      <c r="P29" s="53">
        <f t="shared" si="0"/>
        <v>1248</v>
      </c>
      <c r="Q29" s="53">
        <f t="shared" si="1"/>
        <v>24</v>
      </c>
      <c r="R29" s="56"/>
    </row>
    <row r="30" spans="1:18" ht="12">
      <c r="A30" s="50"/>
      <c r="B30" s="51">
        <v>37</v>
      </c>
      <c r="C30" s="52" t="s">
        <v>126</v>
      </c>
      <c r="D30" s="52">
        <v>1</v>
      </c>
      <c r="E30" s="53" t="s">
        <v>56</v>
      </c>
      <c r="F30" s="52">
        <v>1</v>
      </c>
      <c r="G30" s="54">
        <v>7</v>
      </c>
      <c r="H30" s="55" t="s">
        <v>127</v>
      </c>
      <c r="I30" s="55">
        <v>-0.3</v>
      </c>
      <c r="J30" s="55">
        <v>605</v>
      </c>
      <c r="K30" s="52">
        <v>4</v>
      </c>
      <c r="L30" s="54">
        <v>2</v>
      </c>
      <c r="M30" s="55" t="s">
        <v>128</v>
      </c>
      <c r="N30" s="55">
        <v>-0.1</v>
      </c>
      <c r="O30" s="55">
        <v>599</v>
      </c>
      <c r="P30" s="53">
        <f t="shared" si="0"/>
        <v>1204</v>
      </c>
      <c r="Q30" s="53">
        <f t="shared" si="1"/>
        <v>25</v>
      </c>
      <c r="R30" s="56"/>
    </row>
    <row r="31" spans="1:18" ht="12">
      <c r="A31" s="50"/>
      <c r="B31" s="51">
        <v>113</v>
      </c>
      <c r="C31" s="52" t="s">
        <v>129</v>
      </c>
      <c r="D31" s="52">
        <v>1</v>
      </c>
      <c r="E31" s="53" t="s">
        <v>80</v>
      </c>
      <c r="F31" s="52">
        <v>5</v>
      </c>
      <c r="G31" s="54">
        <v>6</v>
      </c>
      <c r="H31" s="55" t="s">
        <v>130</v>
      </c>
      <c r="I31" s="55">
        <f>-0.9</f>
        <v>-0.9</v>
      </c>
      <c r="J31" s="55">
        <v>578</v>
      </c>
      <c r="K31" s="52">
        <v>8</v>
      </c>
      <c r="L31" s="54">
        <v>4</v>
      </c>
      <c r="M31" s="55" t="s">
        <v>131</v>
      </c>
      <c r="N31" s="55">
        <v>1.1</v>
      </c>
      <c r="O31" s="55">
        <v>621</v>
      </c>
      <c r="P31" s="53">
        <f t="shared" si="0"/>
        <v>1199</v>
      </c>
      <c r="Q31" s="53">
        <f t="shared" si="1"/>
        <v>26</v>
      </c>
      <c r="R31" s="56"/>
    </row>
    <row r="32" spans="1:18" ht="12">
      <c r="A32" s="50"/>
      <c r="B32" s="51">
        <v>596</v>
      </c>
      <c r="C32" s="52" t="s">
        <v>132</v>
      </c>
      <c r="D32" s="52">
        <v>2</v>
      </c>
      <c r="E32" s="53" t="s">
        <v>87</v>
      </c>
      <c r="F32" s="52">
        <v>6</v>
      </c>
      <c r="G32" s="54">
        <v>5</v>
      </c>
      <c r="H32" s="55" t="s">
        <v>133</v>
      </c>
      <c r="I32" s="55">
        <f>+0.8</f>
        <v>0.8</v>
      </c>
      <c r="J32" s="55">
        <v>576</v>
      </c>
      <c r="K32" s="52">
        <v>1</v>
      </c>
      <c r="L32" s="54">
        <v>2</v>
      </c>
      <c r="M32" s="55" t="s">
        <v>134</v>
      </c>
      <c r="N32" s="55">
        <v>-0.2</v>
      </c>
      <c r="O32" s="55">
        <v>611</v>
      </c>
      <c r="P32" s="53">
        <f t="shared" si="0"/>
        <v>1187</v>
      </c>
      <c r="Q32" s="53">
        <f t="shared" si="1"/>
        <v>27</v>
      </c>
      <c r="R32" s="56"/>
    </row>
    <row r="33" spans="1:18" ht="12">
      <c r="A33" s="50"/>
      <c r="B33" s="51">
        <v>2715</v>
      </c>
      <c r="C33" s="52" t="s">
        <v>135</v>
      </c>
      <c r="D33" s="52">
        <v>1</v>
      </c>
      <c r="E33" s="53" t="s">
        <v>52</v>
      </c>
      <c r="F33" s="52">
        <v>1</v>
      </c>
      <c r="G33" s="54">
        <v>1</v>
      </c>
      <c r="H33" s="55" t="s">
        <v>136</v>
      </c>
      <c r="I33" s="55">
        <v>-0.3</v>
      </c>
      <c r="J33" s="55">
        <v>579</v>
      </c>
      <c r="K33" s="52">
        <v>3</v>
      </c>
      <c r="L33" s="54">
        <v>4</v>
      </c>
      <c r="M33" s="55" t="s">
        <v>137</v>
      </c>
      <c r="N33" s="55">
        <v>-0.6</v>
      </c>
      <c r="O33" s="55">
        <v>605</v>
      </c>
      <c r="P33" s="53">
        <f t="shared" si="0"/>
        <v>1184</v>
      </c>
      <c r="Q33" s="53">
        <f t="shared" si="1"/>
        <v>28</v>
      </c>
      <c r="R33" s="56"/>
    </row>
    <row r="34" spans="1:18" ht="12">
      <c r="A34" s="50"/>
      <c r="B34" s="51">
        <v>1022</v>
      </c>
      <c r="C34" s="52" t="s">
        <v>138</v>
      </c>
      <c r="D34" s="52">
        <v>1</v>
      </c>
      <c r="E34" s="53" t="s">
        <v>60</v>
      </c>
      <c r="F34" s="52">
        <v>2</v>
      </c>
      <c r="G34" s="54">
        <v>1</v>
      </c>
      <c r="H34" s="55" t="s">
        <v>139</v>
      </c>
      <c r="I34" s="55">
        <v>-0.2</v>
      </c>
      <c r="J34" s="55">
        <v>561</v>
      </c>
      <c r="K34" s="52">
        <v>4</v>
      </c>
      <c r="L34" s="54">
        <v>4</v>
      </c>
      <c r="M34" s="55" t="s">
        <v>140</v>
      </c>
      <c r="N34" s="55">
        <v>-0.1</v>
      </c>
      <c r="O34" s="55">
        <v>596</v>
      </c>
      <c r="P34" s="53">
        <f t="shared" si="0"/>
        <v>1157</v>
      </c>
      <c r="Q34" s="53">
        <f t="shared" si="1"/>
        <v>29</v>
      </c>
      <c r="R34" s="56"/>
    </row>
    <row r="35" spans="1:18" ht="12">
      <c r="A35" s="50"/>
      <c r="B35" s="51">
        <v>118</v>
      </c>
      <c r="C35" s="52" t="s">
        <v>141</v>
      </c>
      <c r="D35" s="52">
        <v>1</v>
      </c>
      <c r="E35" s="53" t="s">
        <v>80</v>
      </c>
      <c r="F35" s="52">
        <v>3</v>
      </c>
      <c r="G35" s="54">
        <v>3</v>
      </c>
      <c r="H35" s="55" t="s">
        <v>142</v>
      </c>
      <c r="I35" s="55">
        <f>+0.7</f>
        <v>0.7</v>
      </c>
      <c r="J35" s="55">
        <v>574</v>
      </c>
      <c r="K35" s="52">
        <v>5</v>
      </c>
      <c r="L35" s="54">
        <v>7</v>
      </c>
      <c r="M35" s="55" t="s">
        <v>143</v>
      </c>
      <c r="N35" s="55">
        <v>0.7</v>
      </c>
      <c r="O35" s="55">
        <v>582</v>
      </c>
      <c r="P35" s="53">
        <f t="shared" si="0"/>
        <v>1156</v>
      </c>
      <c r="Q35" s="53">
        <f t="shared" si="1"/>
        <v>30</v>
      </c>
      <c r="R35" s="56"/>
    </row>
    <row r="36" spans="1:18" ht="12">
      <c r="A36" s="50"/>
      <c r="B36" s="51">
        <v>574</v>
      </c>
      <c r="C36" s="52" t="s">
        <v>144</v>
      </c>
      <c r="D36" s="52">
        <v>1</v>
      </c>
      <c r="E36" s="53" t="s">
        <v>87</v>
      </c>
      <c r="F36" s="52">
        <v>4</v>
      </c>
      <c r="G36" s="54">
        <v>2</v>
      </c>
      <c r="H36" s="55" t="s">
        <v>145</v>
      </c>
      <c r="I36" s="55">
        <f>-0.5</f>
        <v>-0.5</v>
      </c>
      <c r="J36" s="55">
        <v>568</v>
      </c>
      <c r="K36" s="52">
        <v>6</v>
      </c>
      <c r="L36" s="54">
        <v>7</v>
      </c>
      <c r="M36" s="55" t="s">
        <v>146</v>
      </c>
      <c r="N36" s="55">
        <v>-0.2</v>
      </c>
      <c r="O36" s="55">
        <v>586</v>
      </c>
      <c r="P36" s="53">
        <f t="shared" si="0"/>
        <v>1154</v>
      </c>
      <c r="Q36" s="53">
        <f t="shared" si="1"/>
        <v>31</v>
      </c>
      <c r="R36" s="56"/>
    </row>
    <row r="37" spans="1:18" ht="12">
      <c r="A37" s="50"/>
      <c r="B37" s="51">
        <v>35</v>
      </c>
      <c r="C37" s="52" t="s">
        <v>147</v>
      </c>
      <c r="D37" s="52">
        <v>1</v>
      </c>
      <c r="E37" s="53" t="s">
        <v>56</v>
      </c>
      <c r="F37" s="52">
        <v>6</v>
      </c>
      <c r="G37" s="54">
        <v>7</v>
      </c>
      <c r="H37" s="55" t="s">
        <v>148</v>
      </c>
      <c r="I37" s="55">
        <f>+0.8</f>
        <v>0.8</v>
      </c>
      <c r="J37" s="55">
        <v>552</v>
      </c>
      <c r="K37" s="52">
        <v>1</v>
      </c>
      <c r="L37" s="54">
        <v>4</v>
      </c>
      <c r="M37" s="55" t="s">
        <v>149</v>
      </c>
      <c r="N37" s="55">
        <v>-0.2</v>
      </c>
      <c r="O37" s="55">
        <v>594</v>
      </c>
      <c r="P37" s="53">
        <f t="shared" si="0"/>
        <v>1146</v>
      </c>
      <c r="Q37" s="53">
        <f t="shared" si="1"/>
        <v>32</v>
      </c>
      <c r="R37" s="56"/>
    </row>
    <row r="38" spans="1:18" ht="12">
      <c r="A38" s="50"/>
      <c r="B38" s="51">
        <v>573</v>
      </c>
      <c r="C38" s="52" t="s">
        <v>150</v>
      </c>
      <c r="D38" s="52">
        <v>1</v>
      </c>
      <c r="E38" s="53" t="s">
        <v>87</v>
      </c>
      <c r="F38" s="52">
        <v>7</v>
      </c>
      <c r="G38" s="54">
        <v>4</v>
      </c>
      <c r="H38" s="55" t="s">
        <v>151</v>
      </c>
      <c r="I38" s="55">
        <f>+1.1</f>
        <v>1.1</v>
      </c>
      <c r="J38" s="55">
        <v>554</v>
      </c>
      <c r="K38" s="52">
        <v>1</v>
      </c>
      <c r="L38" s="54">
        <v>8</v>
      </c>
      <c r="M38" s="55" t="s">
        <v>152</v>
      </c>
      <c r="N38" s="55">
        <v>-0.2</v>
      </c>
      <c r="O38" s="55">
        <v>581</v>
      </c>
      <c r="P38" s="53">
        <f aca="true" t="shared" si="2" ref="P38:P69">IF(H38="","",J38+O38)</f>
        <v>1135</v>
      </c>
      <c r="Q38" s="53">
        <f aca="true" t="shared" si="3" ref="Q38:Q69">IF(P38="","",RANK(P38,$P$6:$P$68))</f>
        <v>33</v>
      </c>
      <c r="R38" s="56"/>
    </row>
    <row r="39" spans="1:18" ht="12">
      <c r="A39" s="50"/>
      <c r="B39" s="51">
        <v>1027</v>
      </c>
      <c r="C39" s="52" t="s">
        <v>153</v>
      </c>
      <c r="D39" s="52">
        <v>1</v>
      </c>
      <c r="E39" s="53" t="s">
        <v>60</v>
      </c>
      <c r="F39" s="52">
        <v>6</v>
      </c>
      <c r="G39" s="54">
        <v>6</v>
      </c>
      <c r="H39" s="55" t="s">
        <v>154</v>
      </c>
      <c r="I39" s="55">
        <f>+0.8</f>
        <v>0.8</v>
      </c>
      <c r="J39" s="55">
        <v>538</v>
      </c>
      <c r="K39" s="52">
        <v>1</v>
      </c>
      <c r="L39" s="54">
        <v>3</v>
      </c>
      <c r="M39" s="55" t="s">
        <v>155</v>
      </c>
      <c r="N39" s="55">
        <v>-0.2</v>
      </c>
      <c r="O39" s="55">
        <v>575</v>
      </c>
      <c r="P39" s="53">
        <f t="shared" si="2"/>
        <v>1113</v>
      </c>
      <c r="Q39" s="53">
        <f t="shared" si="3"/>
        <v>34</v>
      </c>
      <c r="R39" s="56"/>
    </row>
    <row r="40" spans="1:18" ht="12">
      <c r="A40" s="50"/>
      <c r="B40" s="51">
        <v>719</v>
      </c>
      <c r="C40" s="52" t="s">
        <v>156</v>
      </c>
      <c r="D40" s="52">
        <v>1</v>
      </c>
      <c r="E40" s="53" t="s">
        <v>157</v>
      </c>
      <c r="F40" s="52">
        <v>1</v>
      </c>
      <c r="G40" s="54">
        <v>6</v>
      </c>
      <c r="H40" s="55" t="s">
        <v>158</v>
      </c>
      <c r="I40" s="55">
        <v>-0.3</v>
      </c>
      <c r="J40" s="55">
        <v>542</v>
      </c>
      <c r="K40" s="52">
        <v>4</v>
      </c>
      <c r="L40" s="54">
        <v>1</v>
      </c>
      <c r="M40" s="55" t="s">
        <v>159</v>
      </c>
      <c r="N40" s="55">
        <v>-0.1</v>
      </c>
      <c r="O40" s="55">
        <v>570</v>
      </c>
      <c r="P40" s="53">
        <f t="shared" si="2"/>
        <v>1112</v>
      </c>
      <c r="Q40" s="53">
        <f t="shared" si="3"/>
        <v>35</v>
      </c>
      <c r="R40" s="56"/>
    </row>
    <row r="41" spans="1:18" ht="12">
      <c r="A41" s="50"/>
      <c r="B41" s="51">
        <v>708</v>
      </c>
      <c r="C41" s="52" t="s">
        <v>160</v>
      </c>
      <c r="D41" s="52">
        <v>2</v>
      </c>
      <c r="E41" s="53" t="s">
        <v>157</v>
      </c>
      <c r="F41" s="52">
        <v>6</v>
      </c>
      <c r="G41" s="54">
        <v>8</v>
      </c>
      <c r="H41" s="55" t="s">
        <v>161</v>
      </c>
      <c r="I41" s="55">
        <f>+0.8</f>
        <v>0.8</v>
      </c>
      <c r="J41" s="55">
        <v>539</v>
      </c>
      <c r="K41" s="52">
        <v>1</v>
      </c>
      <c r="L41" s="54">
        <v>5</v>
      </c>
      <c r="M41" s="55" t="s">
        <v>162</v>
      </c>
      <c r="N41" s="55">
        <v>-0.2</v>
      </c>
      <c r="O41" s="55">
        <v>567</v>
      </c>
      <c r="P41" s="53">
        <f t="shared" si="2"/>
        <v>1106</v>
      </c>
      <c r="Q41" s="53">
        <f t="shared" si="3"/>
        <v>36</v>
      </c>
      <c r="R41" s="56"/>
    </row>
    <row r="42" spans="1:18" ht="12">
      <c r="A42" s="50"/>
      <c r="B42" s="51">
        <v>576</v>
      </c>
      <c r="C42" s="52" t="s">
        <v>163</v>
      </c>
      <c r="D42" s="52">
        <v>1</v>
      </c>
      <c r="E42" s="53" t="s">
        <v>87</v>
      </c>
      <c r="F42" s="52">
        <v>4</v>
      </c>
      <c r="G42" s="54">
        <v>7</v>
      </c>
      <c r="H42" s="55" t="s">
        <v>161</v>
      </c>
      <c r="I42" s="55">
        <f>-0.5</f>
        <v>-0.5</v>
      </c>
      <c r="J42" s="55">
        <v>539</v>
      </c>
      <c r="K42" s="52">
        <v>7</v>
      </c>
      <c r="L42" s="54">
        <v>5</v>
      </c>
      <c r="M42" s="55" t="s">
        <v>164</v>
      </c>
      <c r="N42" s="55">
        <v>0.7</v>
      </c>
      <c r="O42" s="55">
        <v>559</v>
      </c>
      <c r="P42" s="53">
        <f t="shared" si="2"/>
        <v>1098</v>
      </c>
      <c r="Q42" s="53">
        <f t="shared" si="3"/>
        <v>37</v>
      </c>
      <c r="R42" s="56"/>
    </row>
    <row r="43" spans="1:18" ht="12">
      <c r="A43" s="50"/>
      <c r="B43" s="51">
        <v>33</v>
      </c>
      <c r="C43" s="52" t="s">
        <v>165</v>
      </c>
      <c r="D43" s="52">
        <v>1</v>
      </c>
      <c r="E43" s="53" t="s">
        <v>56</v>
      </c>
      <c r="F43" s="52">
        <v>5</v>
      </c>
      <c r="G43" s="54">
        <v>8</v>
      </c>
      <c r="H43" s="55" t="s">
        <v>166</v>
      </c>
      <c r="I43" s="55">
        <f>-0.9</f>
        <v>-0.9</v>
      </c>
      <c r="J43" s="55">
        <v>519</v>
      </c>
      <c r="K43" s="52">
        <v>8</v>
      </c>
      <c r="L43" s="54">
        <v>6</v>
      </c>
      <c r="M43" s="55" t="s">
        <v>167</v>
      </c>
      <c r="N43" s="55">
        <v>1.1</v>
      </c>
      <c r="O43" s="55">
        <v>552</v>
      </c>
      <c r="P43" s="53">
        <f t="shared" si="2"/>
        <v>1071</v>
      </c>
      <c r="Q43" s="53">
        <f t="shared" si="3"/>
        <v>38</v>
      </c>
      <c r="R43" s="56"/>
    </row>
    <row r="44" spans="1:18" ht="12">
      <c r="A44" s="50"/>
      <c r="B44" s="51">
        <v>571</v>
      </c>
      <c r="C44" s="52" t="s">
        <v>168</v>
      </c>
      <c r="D44" s="52">
        <v>1</v>
      </c>
      <c r="E44" s="53" t="s">
        <v>87</v>
      </c>
      <c r="F44" s="52">
        <v>3</v>
      </c>
      <c r="G44" s="54">
        <v>5</v>
      </c>
      <c r="H44" s="55" t="s">
        <v>169</v>
      </c>
      <c r="I44" s="55">
        <f>+0.7</f>
        <v>0.7</v>
      </c>
      <c r="J44" s="55">
        <v>556</v>
      </c>
      <c r="K44" s="52">
        <v>6</v>
      </c>
      <c r="L44" s="54">
        <v>2</v>
      </c>
      <c r="M44" s="55" t="s">
        <v>170</v>
      </c>
      <c r="N44" s="55">
        <v>-0.2</v>
      </c>
      <c r="O44" s="55">
        <v>509</v>
      </c>
      <c r="P44" s="53">
        <f t="shared" si="2"/>
        <v>1065</v>
      </c>
      <c r="Q44" s="53">
        <f t="shared" si="3"/>
        <v>39</v>
      </c>
      <c r="R44" s="56"/>
    </row>
    <row r="45" spans="1:18" ht="12">
      <c r="A45" s="50"/>
      <c r="B45" s="51">
        <v>717</v>
      </c>
      <c r="C45" s="52" t="s">
        <v>171</v>
      </c>
      <c r="D45" s="52">
        <v>1</v>
      </c>
      <c r="E45" s="53" t="s">
        <v>157</v>
      </c>
      <c r="F45" s="52">
        <v>2</v>
      </c>
      <c r="G45" s="54">
        <v>3</v>
      </c>
      <c r="H45" s="55" t="s">
        <v>172</v>
      </c>
      <c r="I45" s="55">
        <v>-0.2</v>
      </c>
      <c r="J45" s="55">
        <v>529</v>
      </c>
      <c r="K45" s="52">
        <v>4</v>
      </c>
      <c r="L45" s="54">
        <v>6</v>
      </c>
      <c r="M45" s="55" t="s">
        <v>173</v>
      </c>
      <c r="N45" s="55">
        <v>-0.1</v>
      </c>
      <c r="O45" s="55">
        <v>528</v>
      </c>
      <c r="P45" s="53">
        <f t="shared" si="2"/>
        <v>1057</v>
      </c>
      <c r="Q45" s="53">
        <f t="shared" si="3"/>
        <v>40</v>
      </c>
      <c r="R45" s="56"/>
    </row>
    <row r="46" spans="1:18" ht="12">
      <c r="A46" s="50"/>
      <c r="B46" s="51">
        <v>82</v>
      </c>
      <c r="C46" s="52" t="s">
        <v>174</v>
      </c>
      <c r="D46" s="52">
        <v>1</v>
      </c>
      <c r="E46" s="53" t="s">
        <v>48</v>
      </c>
      <c r="F46" s="52">
        <v>2</v>
      </c>
      <c r="G46" s="54">
        <v>7</v>
      </c>
      <c r="H46" s="55" t="s">
        <v>175</v>
      </c>
      <c r="I46" s="55">
        <v>-0.2</v>
      </c>
      <c r="J46" s="55">
        <v>482</v>
      </c>
      <c r="K46" s="52">
        <v>5</v>
      </c>
      <c r="L46" s="54">
        <v>3</v>
      </c>
      <c r="M46" s="55" t="s">
        <v>176</v>
      </c>
      <c r="N46" s="55">
        <v>0.7</v>
      </c>
      <c r="O46" s="55">
        <v>564</v>
      </c>
      <c r="P46" s="53">
        <f t="shared" si="2"/>
        <v>1046</v>
      </c>
      <c r="Q46" s="53">
        <f t="shared" si="3"/>
        <v>41</v>
      </c>
      <c r="R46" s="56"/>
    </row>
    <row r="47" spans="1:18" ht="12">
      <c r="A47" s="50"/>
      <c r="B47" s="51">
        <v>707</v>
      </c>
      <c r="C47" s="52" t="s">
        <v>177</v>
      </c>
      <c r="D47" s="52">
        <v>2</v>
      </c>
      <c r="E47" s="53" t="s">
        <v>157</v>
      </c>
      <c r="F47" s="52">
        <v>8</v>
      </c>
      <c r="G47" s="54">
        <v>5</v>
      </c>
      <c r="H47" s="55" t="s">
        <v>178</v>
      </c>
      <c r="I47" s="55">
        <f>+0.5</f>
        <v>0.5</v>
      </c>
      <c r="J47" s="55">
        <v>505</v>
      </c>
      <c r="K47" s="52">
        <v>2</v>
      </c>
      <c r="L47" s="54">
        <v>8</v>
      </c>
      <c r="M47" s="55" t="s">
        <v>179</v>
      </c>
      <c r="N47" s="55">
        <v>-0.6</v>
      </c>
      <c r="O47" s="55">
        <v>527</v>
      </c>
      <c r="P47" s="53">
        <f t="shared" si="2"/>
        <v>1032</v>
      </c>
      <c r="Q47" s="53">
        <f t="shared" si="3"/>
        <v>42</v>
      </c>
      <c r="R47" s="56"/>
    </row>
    <row r="48" spans="1:18" ht="12">
      <c r="A48" s="50"/>
      <c r="B48" s="51">
        <v>36</v>
      </c>
      <c r="C48" s="52" t="s">
        <v>180</v>
      </c>
      <c r="D48" s="52">
        <v>1</v>
      </c>
      <c r="E48" s="53" t="s">
        <v>56</v>
      </c>
      <c r="F48" s="52">
        <v>8</v>
      </c>
      <c r="G48" s="54">
        <v>6</v>
      </c>
      <c r="H48" s="55" t="s">
        <v>181</v>
      </c>
      <c r="I48" s="55">
        <f>+0.5</f>
        <v>0.5</v>
      </c>
      <c r="J48" s="55">
        <v>496</v>
      </c>
      <c r="K48" s="52">
        <v>3</v>
      </c>
      <c r="L48" s="54">
        <v>1</v>
      </c>
      <c r="M48" s="55" t="s">
        <v>182</v>
      </c>
      <c r="N48" s="55">
        <v>-0.6</v>
      </c>
      <c r="O48" s="55">
        <v>534</v>
      </c>
      <c r="P48" s="53">
        <f t="shared" si="2"/>
        <v>1030</v>
      </c>
      <c r="Q48" s="53">
        <f t="shared" si="3"/>
        <v>43</v>
      </c>
      <c r="R48" s="56"/>
    </row>
    <row r="49" spans="1:18" ht="12">
      <c r="A49" s="50"/>
      <c r="B49" s="51">
        <v>1902</v>
      </c>
      <c r="C49" s="52" t="s">
        <v>183</v>
      </c>
      <c r="D49" s="52">
        <v>1</v>
      </c>
      <c r="E49" s="53" t="s">
        <v>73</v>
      </c>
      <c r="F49" s="52">
        <v>2</v>
      </c>
      <c r="G49" s="54">
        <v>6</v>
      </c>
      <c r="H49" s="55" t="s">
        <v>184</v>
      </c>
      <c r="I49" s="55">
        <v>-0.2</v>
      </c>
      <c r="J49" s="55">
        <v>495</v>
      </c>
      <c r="K49" s="52">
        <v>5</v>
      </c>
      <c r="L49" s="54">
        <v>2</v>
      </c>
      <c r="M49" s="55" t="s">
        <v>185</v>
      </c>
      <c r="N49" s="55">
        <v>0.7</v>
      </c>
      <c r="O49" s="55">
        <v>532</v>
      </c>
      <c r="P49" s="53">
        <f t="shared" si="2"/>
        <v>1027</v>
      </c>
      <c r="Q49" s="53">
        <f t="shared" si="3"/>
        <v>44</v>
      </c>
      <c r="R49" s="56"/>
    </row>
    <row r="50" spans="1:18" ht="12">
      <c r="A50" s="50"/>
      <c r="B50" s="51">
        <v>592</v>
      </c>
      <c r="C50" s="52" t="s">
        <v>186</v>
      </c>
      <c r="D50" s="52">
        <v>2</v>
      </c>
      <c r="E50" s="53" t="s">
        <v>87</v>
      </c>
      <c r="F50" s="52">
        <v>3</v>
      </c>
      <c r="G50" s="54">
        <v>2</v>
      </c>
      <c r="H50" s="55" t="s">
        <v>187</v>
      </c>
      <c r="I50" s="55">
        <f>+0.7</f>
        <v>0.7</v>
      </c>
      <c r="J50" s="55">
        <v>493</v>
      </c>
      <c r="K50" s="52">
        <v>5</v>
      </c>
      <c r="L50" s="54">
        <v>6</v>
      </c>
      <c r="M50" s="55" t="s">
        <v>188</v>
      </c>
      <c r="N50" s="55">
        <v>0.7</v>
      </c>
      <c r="O50" s="55">
        <v>528</v>
      </c>
      <c r="P50" s="53">
        <f t="shared" si="2"/>
        <v>1021</v>
      </c>
      <c r="Q50" s="53">
        <f t="shared" si="3"/>
        <v>45</v>
      </c>
      <c r="R50" s="56"/>
    </row>
    <row r="51" spans="1:18" ht="12">
      <c r="A51" s="50"/>
      <c r="B51" s="51">
        <v>11</v>
      </c>
      <c r="C51" s="52" t="s">
        <v>189</v>
      </c>
      <c r="D51" s="52">
        <v>2</v>
      </c>
      <c r="E51" s="53" t="s">
        <v>56</v>
      </c>
      <c r="F51" s="52">
        <v>2</v>
      </c>
      <c r="G51" s="54">
        <v>8</v>
      </c>
      <c r="H51" s="55" t="s">
        <v>190</v>
      </c>
      <c r="I51" s="55">
        <v>-0.2</v>
      </c>
      <c r="J51" s="55">
        <v>472</v>
      </c>
      <c r="K51" s="52">
        <v>5</v>
      </c>
      <c r="L51" s="54">
        <v>4</v>
      </c>
      <c r="M51" s="55" t="s">
        <v>191</v>
      </c>
      <c r="N51" s="55">
        <v>0.7</v>
      </c>
      <c r="O51" s="55">
        <v>548</v>
      </c>
      <c r="P51" s="53">
        <f t="shared" si="2"/>
        <v>1020</v>
      </c>
      <c r="Q51" s="53">
        <f t="shared" si="3"/>
        <v>46</v>
      </c>
      <c r="R51" s="56"/>
    </row>
    <row r="52" spans="1:18" ht="12">
      <c r="A52" s="50"/>
      <c r="B52" s="51">
        <v>120</v>
      </c>
      <c r="C52" s="52" t="s">
        <v>192</v>
      </c>
      <c r="D52" s="52">
        <v>1</v>
      </c>
      <c r="E52" s="53" t="s">
        <v>80</v>
      </c>
      <c r="F52" s="52">
        <v>7</v>
      </c>
      <c r="G52" s="54">
        <v>2</v>
      </c>
      <c r="H52" s="55" t="s">
        <v>193</v>
      </c>
      <c r="I52" s="55">
        <f>+1.1</f>
        <v>1.1</v>
      </c>
      <c r="J52" s="55">
        <v>504</v>
      </c>
      <c r="K52" s="52">
        <v>1</v>
      </c>
      <c r="L52" s="54">
        <v>6</v>
      </c>
      <c r="M52" s="55" t="s">
        <v>194</v>
      </c>
      <c r="N52" s="55">
        <v>-0.2</v>
      </c>
      <c r="O52" s="55">
        <v>514</v>
      </c>
      <c r="P52" s="53">
        <f t="shared" si="2"/>
        <v>1018</v>
      </c>
      <c r="Q52" s="53">
        <f t="shared" si="3"/>
        <v>47</v>
      </c>
      <c r="R52" s="56"/>
    </row>
    <row r="53" spans="1:18" ht="12">
      <c r="A53" s="50"/>
      <c r="B53" s="51">
        <v>32</v>
      </c>
      <c r="C53" s="52" t="s">
        <v>195</v>
      </c>
      <c r="D53" s="52">
        <v>1</v>
      </c>
      <c r="E53" s="53" t="s">
        <v>56</v>
      </c>
      <c r="F53" s="52">
        <v>8</v>
      </c>
      <c r="G53" s="54">
        <v>3</v>
      </c>
      <c r="H53" s="55" t="s">
        <v>196</v>
      </c>
      <c r="I53" s="55">
        <f>+0.5</f>
        <v>0.5</v>
      </c>
      <c r="J53" s="55">
        <v>477</v>
      </c>
      <c r="K53" s="52">
        <v>2</v>
      </c>
      <c r="L53" s="54">
        <v>6</v>
      </c>
      <c r="M53" s="55" t="s">
        <v>197</v>
      </c>
      <c r="N53" s="55">
        <v>-0.6</v>
      </c>
      <c r="O53" s="55">
        <v>520</v>
      </c>
      <c r="P53" s="53">
        <f t="shared" si="2"/>
        <v>997</v>
      </c>
      <c r="Q53" s="53">
        <f t="shared" si="3"/>
        <v>48</v>
      </c>
      <c r="R53" s="56"/>
    </row>
    <row r="54" spans="1:18" ht="12">
      <c r="A54" s="50"/>
      <c r="B54" s="51">
        <v>1012</v>
      </c>
      <c r="C54" s="52" t="s">
        <v>198</v>
      </c>
      <c r="D54" s="52">
        <v>2</v>
      </c>
      <c r="E54" s="53" t="s">
        <v>60</v>
      </c>
      <c r="F54" s="52">
        <v>1</v>
      </c>
      <c r="G54" s="54">
        <v>2</v>
      </c>
      <c r="H54" s="55" t="s">
        <v>199</v>
      </c>
      <c r="I54" s="55">
        <v>-0.3</v>
      </c>
      <c r="J54" s="55">
        <v>471</v>
      </c>
      <c r="K54" s="52">
        <v>3</v>
      </c>
      <c r="L54" s="54">
        <v>5</v>
      </c>
      <c r="M54" s="55" t="s">
        <v>200</v>
      </c>
      <c r="N54" s="55">
        <v>-0.6</v>
      </c>
      <c r="O54" s="55">
        <v>515</v>
      </c>
      <c r="P54" s="53">
        <f t="shared" si="2"/>
        <v>986</v>
      </c>
      <c r="Q54" s="53">
        <f t="shared" si="3"/>
        <v>49</v>
      </c>
      <c r="R54" s="56"/>
    </row>
    <row r="55" spans="1:18" ht="12">
      <c r="A55" s="50"/>
      <c r="B55" s="51">
        <v>706</v>
      </c>
      <c r="C55" s="52" t="s">
        <v>201</v>
      </c>
      <c r="D55" s="52">
        <v>2</v>
      </c>
      <c r="E55" s="53" t="s">
        <v>157</v>
      </c>
      <c r="F55" s="52">
        <v>8</v>
      </c>
      <c r="G55" s="54">
        <v>7</v>
      </c>
      <c r="H55" s="55" t="s">
        <v>202</v>
      </c>
      <c r="I55" s="55">
        <f>+0.5</f>
        <v>0.5</v>
      </c>
      <c r="J55" s="55">
        <v>486</v>
      </c>
      <c r="K55" s="52">
        <v>3</v>
      </c>
      <c r="L55" s="54">
        <v>2</v>
      </c>
      <c r="M55" s="55" t="s">
        <v>203</v>
      </c>
      <c r="N55" s="55">
        <v>-0.6</v>
      </c>
      <c r="O55" s="55">
        <v>480</v>
      </c>
      <c r="P55" s="53">
        <f t="shared" si="2"/>
        <v>966</v>
      </c>
      <c r="Q55" s="53">
        <f t="shared" si="3"/>
        <v>50</v>
      </c>
      <c r="R55" s="56"/>
    </row>
    <row r="56" spans="1:18" ht="12">
      <c r="A56" s="50"/>
      <c r="B56" s="51">
        <v>579</v>
      </c>
      <c r="C56" s="52" t="s">
        <v>204</v>
      </c>
      <c r="D56" s="52">
        <v>1</v>
      </c>
      <c r="E56" s="53" t="s">
        <v>87</v>
      </c>
      <c r="F56" s="52">
        <v>6</v>
      </c>
      <c r="G56" s="54">
        <v>3</v>
      </c>
      <c r="H56" s="55" t="s">
        <v>205</v>
      </c>
      <c r="I56" s="55">
        <f>+0.8</f>
        <v>0.8</v>
      </c>
      <c r="J56" s="55">
        <v>464</v>
      </c>
      <c r="K56" s="52">
        <v>8</v>
      </c>
      <c r="L56" s="54">
        <v>8</v>
      </c>
      <c r="M56" s="55" t="s">
        <v>206</v>
      </c>
      <c r="N56" s="55">
        <v>1.1</v>
      </c>
      <c r="O56" s="55">
        <v>466</v>
      </c>
      <c r="P56" s="53">
        <f t="shared" si="2"/>
        <v>930</v>
      </c>
      <c r="Q56" s="53">
        <f t="shared" si="3"/>
        <v>51</v>
      </c>
      <c r="R56" s="56"/>
    </row>
    <row r="57" spans="1:18" ht="12">
      <c r="A57" s="50"/>
      <c r="B57" s="51">
        <v>712</v>
      </c>
      <c r="C57" s="52" t="s">
        <v>207</v>
      </c>
      <c r="D57" s="52">
        <v>2</v>
      </c>
      <c r="E57" s="53" t="s">
        <v>157</v>
      </c>
      <c r="F57" s="52">
        <v>5</v>
      </c>
      <c r="G57" s="54">
        <v>2</v>
      </c>
      <c r="H57" s="55" t="s">
        <v>208</v>
      </c>
      <c r="I57" s="55">
        <f>-0.9</f>
        <v>-0.9</v>
      </c>
      <c r="J57" s="55">
        <v>459</v>
      </c>
      <c r="K57" s="52">
        <v>7</v>
      </c>
      <c r="L57" s="54">
        <v>7</v>
      </c>
      <c r="M57" s="55" t="s">
        <v>209</v>
      </c>
      <c r="N57" s="55">
        <v>0.7</v>
      </c>
      <c r="O57" s="55">
        <v>467</v>
      </c>
      <c r="P57" s="53">
        <f t="shared" si="2"/>
        <v>926</v>
      </c>
      <c r="Q57" s="53">
        <f t="shared" si="3"/>
        <v>52</v>
      </c>
      <c r="R57" s="56"/>
    </row>
    <row r="58" spans="1:18" ht="12">
      <c r="A58" s="50"/>
      <c r="B58" s="51">
        <v>1018</v>
      </c>
      <c r="C58" s="52" t="s">
        <v>210</v>
      </c>
      <c r="D58" s="52">
        <v>2</v>
      </c>
      <c r="E58" s="53" t="s">
        <v>60</v>
      </c>
      <c r="F58" s="52">
        <v>6</v>
      </c>
      <c r="G58" s="54">
        <v>4</v>
      </c>
      <c r="H58" s="55" t="s">
        <v>211</v>
      </c>
      <c r="I58" s="55">
        <f>+0.8</f>
        <v>0.8</v>
      </c>
      <c r="J58" s="55">
        <v>393</v>
      </c>
      <c r="K58" s="52">
        <v>1</v>
      </c>
      <c r="L58" s="54">
        <v>1</v>
      </c>
      <c r="M58" s="55" t="s">
        <v>212</v>
      </c>
      <c r="N58" s="55">
        <v>-0.2</v>
      </c>
      <c r="O58" s="55">
        <v>439</v>
      </c>
      <c r="P58" s="53">
        <f t="shared" si="2"/>
        <v>832</v>
      </c>
      <c r="Q58" s="53">
        <f t="shared" si="3"/>
        <v>53</v>
      </c>
      <c r="R58" s="56"/>
    </row>
    <row r="59" spans="1:18" ht="12">
      <c r="A59" s="50"/>
      <c r="B59" s="51">
        <v>704</v>
      </c>
      <c r="C59" s="52" t="s">
        <v>213</v>
      </c>
      <c r="D59" s="52">
        <v>2</v>
      </c>
      <c r="E59" s="53" t="s">
        <v>157</v>
      </c>
      <c r="F59" s="52">
        <v>5</v>
      </c>
      <c r="G59" s="54">
        <v>5</v>
      </c>
      <c r="H59" s="55" t="s">
        <v>214</v>
      </c>
      <c r="I59" s="55">
        <f>-0.9</f>
        <v>-0.9</v>
      </c>
      <c r="J59" s="55">
        <v>444</v>
      </c>
      <c r="K59" s="52">
        <v>8</v>
      </c>
      <c r="L59" s="54">
        <v>3</v>
      </c>
      <c r="M59" s="55" t="s">
        <v>215</v>
      </c>
      <c r="N59" s="55"/>
      <c r="O59" s="55"/>
      <c r="P59" s="53" t="s">
        <v>216</v>
      </c>
      <c r="Q59" s="53"/>
      <c r="R59" s="56"/>
    </row>
    <row r="60" spans="1:18" ht="12">
      <c r="A60" s="50"/>
      <c r="B60" s="51">
        <v>1010</v>
      </c>
      <c r="C60" s="52" t="s">
        <v>217</v>
      </c>
      <c r="D60" s="52">
        <v>2</v>
      </c>
      <c r="E60" s="53" t="s">
        <v>60</v>
      </c>
      <c r="F60" s="52">
        <v>5</v>
      </c>
      <c r="G60" s="54">
        <v>7</v>
      </c>
      <c r="H60" s="55" t="s">
        <v>218</v>
      </c>
      <c r="I60" s="55">
        <f>-0.9</f>
        <v>-0.9</v>
      </c>
      <c r="J60" s="55">
        <v>408</v>
      </c>
      <c r="K60" s="52">
        <v>8</v>
      </c>
      <c r="L60" s="54">
        <v>5</v>
      </c>
      <c r="M60" s="55" t="s">
        <v>215</v>
      </c>
      <c r="N60" s="55"/>
      <c r="O60" s="55"/>
      <c r="P60" s="53" t="s">
        <v>216</v>
      </c>
      <c r="Q60" s="53"/>
      <c r="R60" s="56"/>
    </row>
    <row r="61" spans="1:18" ht="12">
      <c r="A61" s="50"/>
      <c r="B61" s="51">
        <v>108</v>
      </c>
      <c r="C61" s="52" t="s">
        <v>219</v>
      </c>
      <c r="D61" s="52">
        <v>2</v>
      </c>
      <c r="E61" s="53" t="s">
        <v>80</v>
      </c>
      <c r="F61" s="52">
        <v>1</v>
      </c>
      <c r="G61" s="54">
        <v>8</v>
      </c>
      <c r="H61" s="55" t="s">
        <v>215</v>
      </c>
      <c r="I61" s="55"/>
      <c r="J61" s="55"/>
      <c r="K61" s="52">
        <v>4</v>
      </c>
      <c r="L61" s="54">
        <v>3</v>
      </c>
      <c r="M61" s="55" t="s">
        <v>215</v>
      </c>
      <c r="N61" s="55"/>
      <c r="O61" s="55"/>
      <c r="P61" s="53" t="s">
        <v>215</v>
      </c>
      <c r="Q61" s="53"/>
      <c r="R61" s="56"/>
    </row>
    <row r="62" spans="1:18" ht="12">
      <c r="A62" s="50"/>
      <c r="B62" s="51">
        <v>117</v>
      </c>
      <c r="C62" s="52" t="s">
        <v>220</v>
      </c>
      <c r="D62" s="52">
        <v>1</v>
      </c>
      <c r="E62" s="53" t="s">
        <v>80</v>
      </c>
      <c r="F62" s="52">
        <v>2</v>
      </c>
      <c r="G62" s="54">
        <v>2</v>
      </c>
      <c r="H62" s="55" t="s">
        <v>215</v>
      </c>
      <c r="I62" s="55"/>
      <c r="J62" s="55"/>
      <c r="K62" s="52">
        <v>4</v>
      </c>
      <c r="L62" s="54">
        <v>5</v>
      </c>
      <c r="M62" s="55" t="s">
        <v>215</v>
      </c>
      <c r="N62" s="55"/>
      <c r="O62" s="55"/>
      <c r="P62" s="53" t="s">
        <v>215</v>
      </c>
      <c r="Q62" s="53"/>
      <c r="R62" s="56"/>
    </row>
    <row r="63" spans="1:18" ht="12">
      <c r="A63" s="50"/>
      <c r="B63" s="51">
        <v>1011</v>
      </c>
      <c r="C63" s="52" t="s">
        <v>221</v>
      </c>
      <c r="D63" s="52">
        <v>2</v>
      </c>
      <c r="E63" s="53" t="s">
        <v>60</v>
      </c>
      <c r="F63" s="52">
        <v>4</v>
      </c>
      <c r="G63" s="54">
        <v>1</v>
      </c>
      <c r="H63" s="55" t="s">
        <v>215</v>
      </c>
      <c r="I63" s="55"/>
      <c r="J63" s="55"/>
      <c r="K63" s="52">
        <v>6</v>
      </c>
      <c r="L63" s="54">
        <v>6</v>
      </c>
      <c r="M63" s="55" t="s">
        <v>215</v>
      </c>
      <c r="N63" s="55"/>
      <c r="O63" s="55"/>
      <c r="P63" s="53" t="s">
        <v>215</v>
      </c>
      <c r="Q63" s="53"/>
      <c r="R63" s="56"/>
    </row>
    <row r="64" spans="1:18" ht="12">
      <c r="A64" s="50"/>
      <c r="B64" s="51">
        <v>1023</v>
      </c>
      <c r="C64" s="52" t="s">
        <v>222</v>
      </c>
      <c r="D64" s="52">
        <v>1</v>
      </c>
      <c r="E64" s="53" t="s">
        <v>60</v>
      </c>
      <c r="F64" s="52">
        <v>4</v>
      </c>
      <c r="G64" s="54">
        <v>5</v>
      </c>
      <c r="H64" s="55" t="s">
        <v>215</v>
      </c>
      <c r="I64" s="55"/>
      <c r="J64" s="55"/>
      <c r="K64" s="52">
        <v>7</v>
      </c>
      <c r="L64" s="54">
        <v>3</v>
      </c>
      <c r="M64" s="55" t="s">
        <v>215</v>
      </c>
      <c r="N64" s="55"/>
      <c r="O64" s="55"/>
      <c r="P64" s="53" t="s">
        <v>215</v>
      </c>
      <c r="Q64" s="53"/>
      <c r="R64" s="56"/>
    </row>
    <row r="65" spans="1:18" ht="12">
      <c r="A65" s="50"/>
      <c r="B65" s="51">
        <v>1009</v>
      </c>
      <c r="C65" s="52" t="s">
        <v>223</v>
      </c>
      <c r="D65" s="52">
        <v>2</v>
      </c>
      <c r="E65" s="53" t="s">
        <v>60</v>
      </c>
      <c r="F65" s="52">
        <v>8</v>
      </c>
      <c r="G65" s="54">
        <v>4</v>
      </c>
      <c r="H65" s="55" t="s">
        <v>215</v>
      </c>
      <c r="I65" s="55"/>
      <c r="J65" s="55"/>
      <c r="K65" s="52">
        <v>2</v>
      </c>
      <c r="L65" s="54">
        <v>7</v>
      </c>
      <c r="M65" s="55" t="s">
        <v>215</v>
      </c>
      <c r="N65" s="55"/>
      <c r="O65" s="55"/>
      <c r="P65" s="53" t="s">
        <v>215</v>
      </c>
      <c r="Q65" s="53"/>
      <c r="R65" s="56"/>
    </row>
    <row r="66" spans="1:18" ht="12">
      <c r="A66" s="50"/>
      <c r="B66" s="51"/>
      <c r="C66" s="52"/>
      <c r="D66" s="52"/>
      <c r="E66" s="53"/>
      <c r="F66" s="52"/>
      <c r="G66" s="54"/>
      <c r="H66" s="55"/>
      <c r="I66" s="55"/>
      <c r="J66" s="55" t="s">
        <v>224</v>
      </c>
      <c r="K66" s="52"/>
      <c r="L66" s="54"/>
      <c r="M66" s="55"/>
      <c r="N66" s="55"/>
      <c r="O66" s="55"/>
      <c r="P66" s="53"/>
      <c r="Q66" s="53"/>
      <c r="R66" s="56"/>
    </row>
    <row r="67" spans="1:18" ht="12">
      <c r="A67" s="50"/>
      <c r="B67" s="51"/>
      <c r="C67" s="52"/>
      <c r="D67" s="52"/>
      <c r="E67" s="53"/>
      <c r="F67" s="52"/>
      <c r="G67" s="54"/>
      <c r="H67" s="55"/>
      <c r="I67" s="55"/>
      <c r="J67" s="55"/>
      <c r="K67" s="52"/>
      <c r="L67" s="54"/>
      <c r="M67" s="55"/>
      <c r="N67" s="55"/>
      <c r="O67" s="55"/>
      <c r="P67" s="53"/>
      <c r="Q67" s="53"/>
      <c r="R67" s="56"/>
    </row>
    <row r="68" spans="1:18" ht="12">
      <c r="A68" s="50"/>
      <c r="B68" s="51"/>
      <c r="C68" s="52"/>
      <c r="D68" s="52"/>
      <c r="E68" s="53"/>
      <c r="F68" s="52"/>
      <c r="G68" s="54"/>
      <c r="H68" s="55"/>
      <c r="I68" s="55"/>
      <c r="J68" s="55"/>
      <c r="K68" s="52"/>
      <c r="L68" s="54"/>
      <c r="M68" s="55"/>
      <c r="N68" s="55"/>
      <c r="O68" s="55"/>
      <c r="P68" s="53"/>
      <c r="Q68" s="53"/>
      <c r="R68" s="56"/>
    </row>
    <row r="69" spans="1:18" ht="12">
      <c r="A69" s="50"/>
      <c r="B69" s="36"/>
      <c r="C69" s="35"/>
      <c r="D69" s="35"/>
      <c r="E69" s="36"/>
      <c r="F69" s="35"/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50"/>
    </row>
    <row r="70" spans="1:18" ht="12">
      <c r="A70" s="50"/>
      <c r="B70" s="50"/>
      <c r="C70" s="57"/>
      <c r="D70" s="57"/>
      <c r="E70" s="50"/>
      <c r="F70" s="57"/>
      <c r="G70" s="5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2">
      <c r="A71" s="50"/>
      <c r="B71" s="50"/>
      <c r="C71" s="57"/>
      <c r="D71" s="57"/>
      <c r="E71" s="50"/>
      <c r="F71" s="57"/>
      <c r="G71" s="5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ht="12">
      <c r="A72" s="50"/>
      <c r="B72" s="50"/>
      <c r="C72" s="57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ht="12">
      <c r="A73" s="50"/>
      <c r="B73" s="50"/>
      <c r="C73" s="57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ht="12">
      <c r="A74" s="50"/>
      <c r="B74" s="50"/>
      <c r="C74" s="57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ht="12">
      <c r="A75" s="50"/>
      <c r="B75" s="50"/>
      <c r="C75" s="57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</sheetData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125" zoomScaleNormal="125" zoomScaleSheetLayoutView="100" workbookViewId="0" topLeftCell="A1">
      <selection activeCell="A14" sqref="A14"/>
    </sheetView>
  </sheetViews>
  <sheetFormatPr defaultColWidth="13.16015625" defaultRowHeight="15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58" customWidth="1"/>
    <col min="5" max="5" width="14.83203125" style="0" customWidth="1"/>
    <col min="6" max="6" width="3.83203125" style="58" customWidth="1"/>
    <col min="7" max="7" width="5" style="58" customWidth="1"/>
    <col min="8" max="8" width="6.83203125" style="59" customWidth="1"/>
    <col min="9" max="9" width="7" style="60" customWidth="1"/>
    <col min="10" max="10" width="5.83203125" style="0" customWidth="1"/>
    <col min="11" max="11" width="3.83203125" style="0" customWidth="1"/>
    <col min="12" max="12" width="5" style="0" customWidth="1"/>
    <col min="13" max="13" width="6.83203125" style="59" customWidth="1"/>
    <col min="14" max="14" width="7" style="60" customWidth="1"/>
    <col min="15" max="15" width="5.83203125" style="0" customWidth="1"/>
    <col min="16" max="16" width="3.83203125" style="0" customWidth="1"/>
    <col min="17" max="17" width="5" style="0" customWidth="1"/>
    <col min="18" max="18" width="8.33203125" style="0" customWidth="1"/>
    <col min="19" max="21" width="5.83203125" style="0" customWidth="1"/>
    <col min="22" max="22" width="3.83203125" style="0" customWidth="1"/>
  </cols>
  <sheetData>
    <row r="1" spans="1:22" ht="17.25" customHeight="1">
      <c r="A1" s="77"/>
      <c r="B1" s="61" t="s">
        <v>225</v>
      </c>
      <c r="C1" s="62"/>
      <c r="D1" s="63"/>
      <c r="E1" s="62"/>
      <c r="F1" s="63"/>
      <c r="G1" s="63"/>
      <c r="H1" s="64"/>
      <c r="I1" s="65"/>
      <c r="J1" s="62"/>
      <c r="K1" s="63"/>
      <c r="L1" s="66"/>
      <c r="O1" s="77"/>
      <c r="P1" s="77"/>
      <c r="Q1" s="77"/>
      <c r="R1" s="77"/>
      <c r="S1" s="77"/>
      <c r="T1" s="77"/>
      <c r="U1" s="77"/>
      <c r="V1" s="77"/>
    </row>
    <row r="2" spans="1:22" ht="10.5">
      <c r="A2" s="77"/>
      <c r="B2" s="62"/>
      <c r="C2" s="62"/>
      <c r="D2" s="63"/>
      <c r="E2" s="62"/>
      <c r="F2" s="63"/>
      <c r="G2" s="63"/>
      <c r="H2" s="64"/>
      <c r="I2" s="65"/>
      <c r="J2" s="62"/>
      <c r="K2" s="63"/>
      <c r="L2" s="58"/>
      <c r="O2" s="77"/>
      <c r="P2" s="77"/>
      <c r="Q2" s="77"/>
      <c r="R2" s="77"/>
      <c r="S2" s="77"/>
      <c r="T2" s="77"/>
      <c r="U2" s="67" t="s">
        <v>226</v>
      </c>
      <c r="V2" s="77"/>
    </row>
    <row r="3" spans="1:22" ht="10.5">
      <c r="A3" s="77"/>
      <c r="B3" s="68"/>
      <c r="C3" s="69"/>
      <c r="D3" s="69"/>
      <c r="E3" s="69"/>
      <c r="F3" s="70"/>
      <c r="G3" s="62"/>
      <c r="H3" s="71" t="s">
        <v>34</v>
      </c>
      <c r="I3" s="72"/>
      <c r="J3" s="63"/>
      <c r="K3" s="69"/>
      <c r="L3" s="63"/>
      <c r="M3" s="71" t="s">
        <v>35</v>
      </c>
      <c r="N3" s="72"/>
      <c r="O3" s="63"/>
      <c r="P3" s="69"/>
      <c r="Q3" s="63"/>
      <c r="R3" s="63" t="s">
        <v>227</v>
      </c>
      <c r="S3" s="63"/>
      <c r="T3" s="69"/>
      <c r="U3" s="69"/>
      <c r="V3" s="66"/>
    </row>
    <row r="4" spans="1:22" ht="10.5" customHeight="1">
      <c r="A4" s="77"/>
      <c r="B4" s="66" t="s">
        <v>36</v>
      </c>
      <c r="C4" s="73" t="s">
        <v>37</v>
      </c>
      <c r="D4" s="73" t="s">
        <v>38</v>
      </c>
      <c r="E4" s="73" t="s">
        <v>39</v>
      </c>
      <c r="F4" s="73"/>
      <c r="H4" s="74"/>
      <c r="I4" s="75"/>
      <c r="J4" s="58"/>
      <c r="K4" s="73"/>
      <c r="L4" s="58"/>
      <c r="M4" s="74"/>
      <c r="N4" s="75"/>
      <c r="O4" s="58"/>
      <c r="P4" s="73"/>
      <c r="Q4" s="58"/>
      <c r="R4" s="58"/>
      <c r="S4" s="58"/>
      <c r="T4" s="73" t="s">
        <v>40</v>
      </c>
      <c r="U4" s="73"/>
      <c r="V4" s="66"/>
    </row>
    <row r="5" spans="1:22" ht="10.5" customHeight="1">
      <c r="A5" s="77"/>
      <c r="B5" s="66"/>
      <c r="C5" s="73"/>
      <c r="D5" s="73"/>
      <c r="E5" s="73"/>
      <c r="F5" s="73" t="s">
        <v>41</v>
      </c>
      <c r="G5" s="58" t="s">
        <v>42</v>
      </c>
      <c r="H5" s="74" t="s">
        <v>43</v>
      </c>
      <c r="I5" s="75" t="s">
        <v>44</v>
      </c>
      <c r="J5" s="58" t="s">
        <v>45</v>
      </c>
      <c r="K5" s="73" t="s">
        <v>41</v>
      </c>
      <c r="L5" s="58" t="s">
        <v>42</v>
      </c>
      <c r="M5" s="74" t="s">
        <v>43</v>
      </c>
      <c r="N5" s="75" t="s">
        <v>44</v>
      </c>
      <c r="O5" s="58" t="s">
        <v>45</v>
      </c>
      <c r="P5" s="73" t="s">
        <v>41</v>
      </c>
      <c r="Q5" s="58" t="s">
        <v>42</v>
      </c>
      <c r="R5" s="58" t="s">
        <v>43</v>
      </c>
      <c r="S5" s="76" t="s">
        <v>45</v>
      </c>
      <c r="T5" s="73" t="s">
        <v>45</v>
      </c>
      <c r="U5" s="73" t="s">
        <v>46</v>
      </c>
      <c r="V5" s="66"/>
    </row>
    <row r="6" spans="1:22" ht="10.5">
      <c r="A6" s="77">
        <v>1</v>
      </c>
      <c r="B6" s="78">
        <v>17</v>
      </c>
      <c r="C6" s="79" t="s">
        <v>228</v>
      </c>
      <c r="D6" s="80">
        <v>3</v>
      </c>
      <c r="E6" s="79" t="s">
        <v>229</v>
      </c>
      <c r="F6" s="80">
        <v>2</v>
      </c>
      <c r="G6" s="81">
        <v>4</v>
      </c>
      <c r="H6" s="82" t="s">
        <v>230</v>
      </c>
      <c r="I6" s="82">
        <v>0.1</v>
      </c>
      <c r="J6" s="82">
        <v>904</v>
      </c>
      <c r="K6" s="80">
        <v>3</v>
      </c>
      <c r="L6" s="81">
        <v>7</v>
      </c>
      <c r="M6" s="82" t="s">
        <v>231</v>
      </c>
      <c r="N6" s="82">
        <v>-0.8</v>
      </c>
      <c r="O6" s="82">
        <v>948</v>
      </c>
      <c r="P6" s="79">
        <v>4</v>
      </c>
      <c r="Q6" s="82">
        <v>5</v>
      </c>
      <c r="R6" s="82" t="s">
        <v>232</v>
      </c>
      <c r="S6" s="82">
        <v>909</v>
      </c>
      <c r="T6" s="79">
        <f aca="true" t="shared" si="0" ref="T6:T26">IF(H6="","",J6+O6+S6)</f>
        <v>2761</v>
      </c>
      <c r="U6" s="79">
        <f aca="true" t="shared" si="1" ref="U6:U26">RANK(T6,$T$6:$T$34)</f>
        <v>1</v>
      </c>
      <c r="V6" s="83" t="s">
        <v>9</v>
      </c>
    </row>
    <row r="7" spans="1:22" ht="10.5">
      <c r="A7" s="77">
        <v>2</v>
      </c>
      <c r="B7" s="78">
        <v>368</v>
      </c>
      <c r="C7" s="79" t="s">
        <v>233</v>
      </c>
      <c r="D7" s="80">
        <v>1</v>
      </c>
      <c r="E7" s="79" t="s">
        <v>234</v>
      </c>
      <c r="F7" s="80">
        <v>3</v>
      </c>
      <c r="G7" s="81">
        <v>3</v>
      </c>
      <c r="H7" s="82" t="s">
        <v>235</v>
      </c>
      <c r="I7" s="82">
        <v>1.4</v>
      </c>
      <c r="J7" s="82">
        <v>845</v>
      </c>
      <c r="K7" s="80">
        <v>4</v>
      </c>
      <c r="L7" s="81">
        <v>6</v>
      </c>
      <c r="M7" s="82" t="s">
        <v>236</v>
      </c>
      <c r="N7" s="82">
        <v>-0.3</v>
      </c>
      <c r="O7" s="82">
        <v>881</v>
      </c>
      <c r="P7" s="79">
        <v>4</v>
      </c>
      <c r="Q7" s="82">
        <v>3</v>
      </c>
      <c r="R7" s="82" t="s">
        <v>237</v>
      </c>
      <c r="S7" s="82">
        <v>903</v>
      </c>
      <c r="T7" s="79">
        <f t="shared" si="0"/>
        <v>2629</v>
      </c>
      <c r="U7" s="79">
        <f t="shared" si="1"/>
        <v>2</v>
      </c>
      <c r="V7" s="83"/>
    </row>
    <row r="8" spans="1:22" ht="10.5">
      <c r="A8" s="77">
        <v>3</v>
      </c>
      <c r="B8" s="78">
        <v>4</v>
      </c>
      <c r="C8" s="79" t="s">
        <v>238</v>
      </c>
      <c r="D8" s="80">
        <v>3</v>
      </c>
      <c r="E8" s="79" t="s">
        <v>239</v>
      </c>
      <c r="F8" s="80">
        <v>3</v>
      </c>
      <c r="G8" s="81">
        <v>5</v>
      </c>
      <c r="H8" s="82" t="s">
        <v>240</v>
      </c>
      <c r="I8" s="82">
        <v>1.4</v>
      </c>
      <c r="J8" s="82">
        <v>924</v>
      </c>
      <c r="K8" s="80">
        <v>4</v>
      </c>
      <c r="L8" s="81">
        <v>8</v>
      </c>
      <c r="M8" s="82" t="s">
        <v>241</v>
      </c>
      <c r="N8" s="82">
        <v>-0.3</v>
      </c>
      <c r="O8" s="82">
        <v>905</v>
      </c>
      <c r="P8" s="79">
        <v>4</v>
      </c>
      <c r="Q8" s="82">
        <v>4</v>
      </c>
      <c r="R8" s="82" t="s">
        <v>242</v>
      </c>
      <c r="S8" s="82">
        <v>773</v>
      </c>
      <c r="T8" s="79">
        <f t="shared" si="0"/>
        <v>2602</v>
      </c>
      <c r="U8" s="79">
        <f t="shared" si="1"/>
        <v>3</v>
      </c>
      <c r="V8" s="83"/>
    </row>
    <row r="9" spans="1:22" ht="10.5">
      <c r="A9" s="77">
        <v>4</v>
      </c>
      <c r="B9" s="78">
        <v>338</v>
      </c>
      <c r="C9" s="79" t="s">
        <v>243</v>
      </c>
      <c r="D9" s="80">
        <v>2</v>
      </c>
      <c r="E9" s="79" t="s">
        <v>244</v>
      </c>
      <c r="F9" s="80">
        <v>4</v>
      </c>
      <c r="G9" s="81">
        <v>4</v>
      </c>
      <c r="H9" s="82" t="s">
        <v>61</v>
      </c>
      <c r="I9" s="82">
        <v>-0.1</v>
      </c>
      <c r="J9" s="82">
        <v>819</v>
      </c>
      <c r="K9" s="80">
        <v>1</v>
      </c>
      <c r="L9" s="81">
        <v>7</v>
      </c>
      <c r="M9" s="82" t="s">
        <v>245</v>
      </c>
      <c r="N9" s="82">
        <v>-0.9</v>
      </c>
      <c r="O9" s="82">
        <v>846</v>
      </c>
      <c r="P9" s="79">
        <v>4</v>
      </c>
      <c r="Q9" s="82">
        <v>7</v>
      </c>
      <c r="R9" s="82" t="s">
        <v>246</v>
      </c>
      <c r="S9" s="82">
        <v>877</v>
      </c>
      <c r="T9" s="79">
        <f t="shared" si="0"/>
        <v>2542</v>
      </c>
      <c r="U9" s="79">
        <f t="shared" si="1"/>
        <v>4</v>
      </c>
      <c r="V9" s="83"/>
    </row>
    <row r="10" spans="1:22" ht="10.5">
      <c r="A10" s="77">
        <v>5</v>
      </c>
      <c r="B10" s="78">
        <v>107</v>
      </c>
      <c r="C10" s="79" t="s">
        <v>247</v>
      </c>
      <c r="D10" s="80">
        <v>1</v>
      </c>
      <c r="E10" s="79" t="s">
        <v>239</v>
      </c>
      <c r="F10" s="80">
        <v>2</v>
      </c>
      <c r="G10" s="81">
        <v>3</v>
      </c>
      <c r="H10" s="82" t="s">
        <v>248</v>
      </c>
      <c r="I10" s="82">
        <v>0.1</v>
      </c>
      <c r="J10" s="82">
        <v>787</v>
      </c>
      <c r="K10" s="80">
        <v>3</v>
      </c>
      <c r="L10" s="81">
        <v>6</v>
      </c>
      <c r="M10" s="82" t="s">
        <v>249</v>
      </c>
      <c r="N10" s="82">
        <v>-0.8</v>
      </c>
      <c r="O10" s="82">
        <v>821</v>
      </c>
      <c r="P10" s="79">
        <v>3</v>
      </c>
      <c r="Q10" s="82">
        <v>4</v>
      </c>
      <c r="R10" s="82" t="s">
        <v>250</v>
      </c>
      <c r="S10" s="82">
        <v>841</v>
      </c>
      <c r="T10" s="79">
        <f t="shared" si="0"/>
        <v>2449</v>
      </c>
      <c r="U10" s="79">
        <f t="shared" si="1"/>
        <v>5</v>
      </c>
      <c r="V10" s="83"/>
    </row>
    <row r="11" spans="1:22" ht="10.5">
      <c r="A11" s="77">
        <v>6</v>
      </c>
      <c r="B11" s="78">
        <v>179</v>
      </c>
      <c r="C11" s="79" t="s">
        <v>251</v>
      </c>
      <c r="D11" s="80">
        <v>2</v>
      </c>
      <c r="E11" s="79" t="s">
        <v>252</v>
      </c>
      <c r="F11" s="80">
        <v>2</v>
      </c>
      <c r="G11" s="81">
        <v>2</v>
      </c>
      <c r="H11" s="82" t="s">
        <v>253</v>
      </c>
      <c r="I11" s="82">
        <v>0.1</v>
      </c>
      <c r="J11" s="82">
        <v>796</v>
      </c>
      <c r="K11" s="80">
        <v>3</v>
      </c>
      <c r="L11" s="81">
        <v>5</v>
      </c>
      <c r="M11" s="82" t="s">
        <v>254</v>
      </c>
      <c r="N11" s="82">
        <v>-0.8</v>
      </c>
      <c r="O11" s="82">
        <v>827</v>
      </c>
      <c r="P11" s="79">
        <v>4</v>
      </c>
      <c r="Q11" s="82">
        <v>8</v>
      </c>
      <c r="R11" s="82" t="s">
        <v>255</v>
      </c>
      <c r="S11" s="82">
        <v>811</v>
      </c>
      <c r="T11" s="79">
        <f t="shared" si="0"/>
        <v>2434</v>
      </c>
      <c r="U11" s="79">
        <f t="shared" si="1"/>
        <v>6</v>
      </c>
      <c r="V11" s="83"/>
    </row>
    <row r="12" spans="1:22" ht="10.5">
      <c r="A12" s="77">
        <v>7</v>
      </c>
      <c r="B12" s="78">
        <v>712</v>
      </c>
      <c r="C12" s="79" t="s">
        <v>256</v>
      </c>
      <c r="D12" s="80">
        <v>3</v>
      </c>
      <c r="E12" s="79" t="s">
        <v>257</v>
      </c>
      <c r="F12" s="80">
        <v>1</v>
      </c>
      <c r="G12" s="81">
        <v>2</v>
      </c>
      <c r="H12" s="82" t="s">
        <v>258</v>
      </c>
      <c r="I12" s="82">
        <v>-0.6</v>
      </c>
      <c r="J12" s="82">
        <v>790</v>
      </c>
      <c r="K12" s="80">
        <v>2</v>
      </c>
      <c r="L12" s="81">
        <v>5</v>
      </c>
      <c r="M12" s="82" t="s">
        <v>62</v>
      </c>
      <c r="N12" s="82">
        <v>-0.7</v>
      </c>
      <c r="O12" s="82">
        <v>823</v>
      </c>
      <c r="P12" s="79">
        <v>3</v>
      </c>
      <c r="Q12" s="82">
        <v>6</v>
      </c>
      <c r="R12" s="82" t="s">
        <v>259</v>
      </c>
      <c r="S12" s="82">
        <v>820</v>
      </c>
      <c r="T12" s="79">
        <f t="shared" si="0"/>
        <v>2433</v>
      </c>
      <c r="U12" s="79">
        <f t="shared" si="1"/>
        <v>7</v>
      </c>
      <c r="V12" s="83"/>
    </row>
    <row r="13" spans="1:22" ht="10.5">
      <c r="A13" s="77">
        <v>8</v>
      </c>
      <c r="B13" s="78">
        <v>336</v>
      </c>
      <c r="C13" s="79" t="s">
        <v>260</v>
      </c>
      <c r="D13" s="80">
        <v>2</v>
      </c>
      <c r="E13" s="79" t="s">
        <v>244</v>
      </c>
      <c r="F13" s="80">
        <v>3</v>
      </c>
      <c r="G13" s="81">
        <v>2</v>
      </c>
      <c r="H13" s="82" t="s">
        <v>261</v>
      </c>
      <c r="I13" s="82">
        <v>1.4</v>
      </c>
      <c r="J13" s="82">
        <v>830</v>
      </c>
      <c r="K13" s="80">
        <v>4</v>
      </c>
      <c r="L13" s="81">
        <v>5</v>
      </c>
      <c r="M13" s="82" t="s">
        <v>262</v>
      </c>
      <c r="N13" s="82">
        <v>-0.3</v>
      </c>
      <c r="O13" s="82">
        <v>782</v>
      </c>
      <c r="P13" s="79">
        <v>3</v>
      </c>
      <c r="Q13" s="82">
        <v>5</v>
      </c>
      <c r="R13" s="82" t="s">
        <v>263</v>
      </c>
      <c r="S13" s="82">
        <v>806</v>
      </c>
      <c r="T13" s="79">
        <f t="shared" si="0"/>
        <v>2418</v>
      </c>
      <c r="U13" s="79">
        <f t="shared" si="1"/>
        <v>8</v>
      </c>
      <c r="V13" s="83"/>
    </row>
    <row r="14" spans="1:22" ht="10.5">
      <c r="A14" s="77"/>
      <c r="B14" s="78">
        <v>339</v>
      </c>
      <c r="C14" s="79" t="s">
        <v>264</v>
      </c>
      <c r="D14" s="80">
        <v>1</v>
      </c>
      <c r="E14" s="79" t="s">
        <v>244</v>
      </c>
      <c r="F14" s="80">
        <v>2</v>
      </c>
      <c r="G14" s="81">
        <v>7</v>
      </c>
      <c r="H14" s="82" t="s">
        <v>265</v>
      </c>
      <c r="I14" s="82">
        <v>0.1</v>
      </c>
      <c r="J14" s="82">
        <v>846</v>
      </c>
      <c r="K14" s="80">
        <v>4</v>
      </c>
      <c r="L14" s="81">
        <v>3</v>
      </c>
      <c r="M14" s="82" t="s">
        <v>266</v>
      </c>
      <c r="N14" s="82">
        <v>-0.3</v>
      </c>
      <c r="O14" s="82">
        <v>826</v>
      </c>
      <c r="P14" s="79">
        <v>4</v>
      </c>
      <c r="Q14" s="82">
        <v>6</v>
      </c>
      <c r="R14" s="82" t="s">
        <v>267</v>
      </c>
      <c r="S14" s="82">
        <v>728</v>
      </c>
      <c r="T14" s="79">
        <f t="shared" si="0"/>
        <v>2400</v>
      </c>
      <c r="U14" s="79">
        <f t="shared" si="1"/>
        <v>9</v>
      </c>
      <c r="V14" s="83"/>
    </row>
    <row r="15" spans="1:22" ht="10.5">
      <c r="A15" s="77"/>
      <c r="B15" s="78">
        <v>268</v>
      </c>
      <c r="C15" s="79" t="s">
        <v>268</v>
      </c>
      <c r="D15" s="80">
        <v>1</v>
      </c>
      <c r="E15" s="79" t="s">
        <v>269</v>
      </c>
      <c r="F15" s="80">
        <v>1</v>
      </c>
      <c r="G15" s="81">
        <v>5</v>
      </c>
      <c r="H15" s="82" t="s">
        <v>248</v>
      </c>
      <c r="I15" s="82">
        <v>-0.6</v>
      </c>
      <c r="J15" s="82">
        <v>787</v>
      </c>
      <c r="K15" s="80">
        <v>2</v>
      </c>
      <c r="L15" s="81">
        <v>8</v>
      </c>
      <c r="M15" s="82" t="s">
        <v>270</v>
      </c>
      <c r="N15" s="82">
        <v>-0.7</v>
      </c>
      <c r="O15" s="82">
        <v>812</v>
      </c>
      <c r="P15" s="79">
        <v>3</v>
      </c>
      <c r="Q15" s="82">
        <v>3</v>
      </c>
      <c r="R15" s="82" t="s">
        <v>271</v>
      </c>
      <c r="S15" s="82">
        <v>772</v>
      </c>
      <c r="T15" s="79">
        <f t="shared" si="0"/>
        <v>2371</v>
      </c>
      <c r="U15" s="79">
        <f t="shared" si="1"/>
        <v>10</v>
      </c>
      <c r="V15" s="83"/>
    </row>
    <row r="16" spans="1:22" ht="10.5">
      <c r="A16" s="77"/>
      <c r="B16" s="78">
        <v>245</v>
      </c>
      <c r="C16" s="79" t="s">
        <v>272</v>
      </c>
      <c r="D16" s="80">
        <v>1</v>
      </c>
      <c r="E16" s="79" t="s">
        <v>273</v>
      </c>
      <c r="F16" s="80">
        <v>1</v>
      </c>
      <c r="G16" s="81">
        <v>6</v>
      </c>
      <c r="H16" s="82" t="s">
        <v>274</v>
      </c>
      <c r="I16" s="82">
        <v>-0.6</v>
      </c>
      <c r="J16" s="82">
        <v>805</v>
      </c>
      <c r="K16" s="80">
        <v>3</v>
      </c>
      <c r="L16" s="81">
        <v>2</v>
      </c>
      <c r="M16" s="82" t="s">
        <v>275</v>
      </c>
      <c r="N16" s="82">
        <v>-0.8</v>
      </c>
      <c r="O16" s="82">
        <v>816</v>
      </c>
      <c r="P16" s="79">
        <v>4</v>
      </c>
      <c r="Q16" s="82">
        <v>2</v>
      </c>
      <c r="R16" s="82" t="s">
        <v>276</v>
      </c>
      <c r="S16" s="82">
        <v>750</v>
      </c>
      <c r="T16" s="79">
        <f t="shared" si="0"/>
        <v>2371</v>
      </c>
      <c r="U16" s="79">
        <f t="shared" si="1"/>
        <v>10</v>
      </c>
      <c r="V16" s="83"/>
    </row>
    <row r="17" spans="1:22" ht="10.5">
      <c r="A17" s="77"/>
      <c r="B17" s="78">
        <v>115</v>
      </c>
      <c r="C17" s="79" t="s">
        <v>277</v>
      </c>
      <c r="D17" s="80">
        <v>1</v>
      </c>
      <c r="E17" s="79" t="s">
        <v>278</v>
      </c>
      <c r="F17" s="80">
        <v>1</v>
      </c>
      <c r="G17" s="81">
        <v>7</v>
      </c>
      <c r="H17" s="82" t="s">
        <v>274</v>
      </c>
      <c r="I17" s="82">
        <v>-0.6</v>
      </c>
      <c r="J17" s="82">
        <v>805</v>
      </c>
      <c r="K17" s="80">
        <v>3</v>
      </c>
      <c r="L17" s="81">
        <v>3</v>
      </c>
      <c r="M17" s="82" t="s">
        <v>279</v>
      </c>
      <c r="N17" s="82">
        <v>-0.8</v>
      </c>
      <c r="O17" s="82">
        <v>792</v>
      </c>
      <c r="P17" s="79">
        <v>3</v>
      </c>
      <c r="Q17" s="82">
        <v>7</v>
      </c>
      <c r="R17" s="82" t="s">
        <v>280</v>
      </c>
      <c r="S17" s="82">
        <v>733</v>
      </c>
      <c r="T17" s="79">
        <f t="shared" si="0"/>
        <v>2330</v>
      </c>
      <c r="U17" s="79">
        <f t="shared" si="1"/>
        <v>12</v>
      </c>
      <c r="V17" s="83"/>
    </row>
    <row r="18" spans="1:22" ht="10.5">
      <c r="A18" s="77"/>
      <c r="B18" s="78">
        <v>109</v>
      </c>
      <c r="C18" s="79" t="s">
        <v>281</v>
      </c>
      <c r="D18" s="80">
        <v>1</v>
      </c>
      <c r="E18" s="79" t="s">
        <v>239</v>
      </c>
      <c r="F18" s="80">
        <v>4</v>
      </c>
      <c r="G18" s="81">
        <v>7</v>
      </c>
      <c r="H18" s="82" t="s">
        <v>282</v>
      </c>
      <c r="I18" s="82">
        <v>-0.1</v>
      </c>
      <c r="J18" s="82">
        <v>775</v>
      </c>
      <c r="K18" s="80">
        <v>2</v>
      </c>
      <c r="L18" s="81">
        <v>3</v>
      </c>
      <c r="M18" s="82" t="s">
        <v>283</v>
      </c>
      <c r="N18" s="82">
        <v>-0.7</v>
      </c>
      <c r="O18" s="82">
        <v>771</v>
      </c>
      <c r="P18" s="79">
        <v>2</v>
      </c>
      <c r="Q18" s="82">
        <v>6</v>
      </c>
      <c r="R18" s="82" t="s">
        <v>284</v>
      </c>
      <c r="S18" s="82">
        <v>746</v>
      </c>
      <c r="T18" s="79">
        <f t="shared" si="0"/>
        <v>2292</v>
      </c>
      <c r="U18" s="79">
        <f t="shared" si="1"/>
        <v>13</v>
      </c>
      <c r="V18" s="83"/>
    </row>
    <row r="19" spans="1:22" ht="10.5">
      <c r="A19" s="77"/>
      <c r="B19" s="78">
        <v>334</v>
      </c>
      <c r="C19" s="79" t="s">
        <v>285</v>
      </c>
      <c r="D19" s="80">
        <v>2</v>
      </c>
      <c r="E19" s="79" t="s">
        <v>244</v>
      </c>
      <c r="F19" s="80">
        <v>3</v>
      </c>
      <c r="G19" s="81">
        <v>6</v>
      </c>
      <c r="H19" s="82" t="s">
        <v>64</v>
      </c>
      <c r="I19" s="82">
        <v>1.4</v>
      </c>
      <c r="J19" s="82">
        <v>786</v>
      </c>
      <c r="K19" s="80">
        <v>1</v>
      </c>
      <c r="L19" s="81">
        <v>2</v>
      </c>
      <c r="M19" s="82" t="s">
        <v>286</v>
      </c>
      <c r="N19" s="82">
        <v>-0.9</v>
      </c>
      <c r="O19" s="82">
        <v>786</v>
      </c>
      <c r="P19" s="79">
        <v>3</v>
      </c>
      <c r="Q19" s="82">
        <v>8</v>
      </c>
      <c r="R19" s="82" t="s">
        <v>287</v>
      </c>
      <c r="S19" s="82">
        <v>676</v>
      </c>
      <c r="T19" s="79">
        <f t="shared" si="0"/>
        <v>2248</v>
      </c>
      <c r="U19" s="79">
        <f t="shared" si="1"/>
        <v>14</v>
      </c>
      <c r="V19" s="83"/>
    </row>
    <row r="20" spans="1:22" ht="10.5">
      <c r="A20" s="77">
        <v>8</v>
      </c>
      <c r="B20" s="78">
        <v>346</v>
      </c>
      <c r="C20" s="79" t="s">
        <v>288</v>
      </c>
      <c r="D20" s="80">
        <v>1</v>
      </c>
      <c r="E20" s="79" t="s">
        <v>244</v>
      </c>
      <c r="F20" s="80">
        <v>4</v>
      </c>
      <c r="G20" s="81">
        <v>6</v>
      </c>
      <c r="H20" s="82" t="s">
        <v>289</v>
      </c>
      <c r="I20" s="82">
        <v>-0.1</v>
      </c>
      <c r="J20" s="82">
        <v>738</v>
      </c>
      <c r="K20" s="80">
        <v>2</v>
      </c>
      <c r="L20" s="81">
        <v>2</v>
      </c>
      <c r="M20" s="82" t="s">
        <v>290</v>
      </c>
      <c r="N20" s="82">
        <v>-0.7</v>
      </c>
      <c r="O20" s="82">
        <v>753</v>
      </c>
      <c r="P20" s="79">
        <v>2</v>
      </c>
      <c r="Q20" s="82">
        <v>7</v>
      </c>
      <c r="R20" s="82" t="s">
        <v>291</v>
      </c>
      <c r="S20" s="82">
        <v>743</v>
      </c>
      <c r="T20" s="79">
        <f t="shared" si="0"/>
        <v>2234</v>
      </c>
      <c r="U20" s="79">
        <f t="shared" si="1"/>
        <v>15</v>
      </c>
      <c r="V20" s="83"/>
    </row>
    <row r="21" spans="1:22" ht="10.5">
      <c r="A21" s="77"/>
      <c r="B21" s="78">
        <v>298</v>
      </c>
      <c r="C21" s="79" t="s">
        <v>292</v>
      </c>
      <c r="D21" s="80">
        <v>1</v>
      </c>
      <c r="E21" s="79" t="s">
        <v>293</v>
      </c>
      <c r="F21" s="80">
        <v>4</v>
      </c>
      <c r="G21" s="81">
        <v>3</v>
      </c>
      <c r="H21" s="82" t="s">
        <v>294</v>
      </c>
      <c r="I21" s="82">
        <v>-0.1</v>
      </c>
      <c r="J21" s="82">
        <v>753</v>
      </c>
      <c r="K21" s="80">
        <v>1</v>
      </c>
      <c r="L21" s="81">
        <v>6</v>
      </c>
      <c r="M21" s="82" t="s">
        <v>295</v>
      </c>
      <c r="N21" s="82">
        <v>-0.9</v>
      </c>
      <c r="O21" s="82">
        <v>772</v>
      </c>
      <c r="P21" s="79">
        <v>2</v>
      </c>
      <c r="Q21" s="82">
        <v>5</v>
      </c>
      <c r="R21" s="82" t="s">
        <v>296</v>
      </c>
      <c r="S21" s="82">
        <v>670</v>
      </c>
      <c r="T21" s="79">
        <f t="shared" si="0"/>
        <v>2195</v>
      </c>
      <c r="U21" s="79">
        <f t="shared" si="1"/>
        <v>16</v>
      </c>
      <c r="V21" s="83"/>
    </row>
    <row r="22" spans="1:22" ht="10.5">
      <c r="A22" s="77"/>
      <c r="B22" s="78">
        <v>246</v>
      </c>
      <c r="C22" s="79" t="s">
        <v>297</v>
      </c>
      <c r="D22" s="80">
        <v>1</v>
      </c>
      <c r="E22" s="79" t="s">
        <v>273</v>
      </c>
      <c r="F22" s="80">
        <v>1</v>
      </c>
      <c r="G22" s="81">
        <v>4</v>
      </c>
      <c r="H22" s="82" t="s">
        <v>97</v>
      </c>
      <c r="I22" s="82">
        <v>-0.6</v>
      </c>
      <c r="J22" s="82">
        <v>674</v>
      </c>
      <c r="K22" s="80">
        <v>2</v>
      </c>
      <c r="L22" s="81">
        <v>7</v>
      </c>
      <c r="M22" s="82" t="s">
        <v>298</v>
      </c>
      <c r="N22" s="82">
        <v>-0.7</v>
      </c>
      <c r="O22" s="82">
        <v>710</v>
      </c>
      <c r="P22" s="79">
        <v>1</v>
      </c>
      <c r="Q22" s="82">
        <v>6</v>
      </c>
      <c r="R22" s="82" t="s">
        <v>299</v>
      </c>
      <c r="S22" s="82">
        <v>769</v>
      </c>
      <c r="T22" s="79">
        <f t="shared" si="0"/>
        <v>2153</v>
      </c>
      <c r="U22" s="79">
        <f t="shared" si="1"/>
        <v>17</v>
      </c>
      <c r="V22" s="83"/>
    </row>
    <row r="23" spans="1:22" ht="10.5">
      <c r="A23" s="77"/>
      <c r="B23" s="78">
        <v>118</v>
      </c>
      <c r="C23" s="79" t="s">
        <v>300</v>
      </c>
      <c r="D23" s="80">
        <v>1</v>
      </c>
      <c r="E23" s="79" t="s">
        <v>278</v>
      </c>
      <c r="F23" s="80">
        <v>2</v>
      </c>
      <c r="G23" s="81">
        <v>5</v>
      </c>
      <c r="H23" s="82" t="s">
        <v>301</v>
      </c>
      <c r="I23" s="82">
        <v>0.1</v>
      </c>
      <c r="J23" s="82">
        <v>769</v>
      </c>
      <c r="K23" s="80">
        <v>3</v>
      </c>
      <c r="L23" s="81">
        <v>8</v>
      </c>
      <c r="M23" s="82" t="s">
        <v>302</v>
      </c>
      <c r="N23" s="82">
        <v>-0.8</v>
      </c>
      <c r="O23" s="82">
        <v>744</v>
      </c>
      <c r="P23" s="79">
        <v>2</v>
      </c>
      <c r="Q23" s="82">
        <v>3</v>
      </c>
      <c r="R23" s="82" t="s">
        <v>303</v>
      </c>
      <c r="S23" s="82">
        <v>595</v>
      </c>
      <c r="T23" s="79">
        <f t="shared" si="0"/>
        <v>2108</v>
      </c>
      <c r="U23" s="79">
        <f t="shared" si="1"/>
        <v>18</v>
      </c>
      <c r="V23" s="83"/>
    </row>
    <row r="24" spans="1:22" ht="10.5">
      <c r="A24" s="77"/>
      <c r="B24" s="78">
        <v>392</v>
      </c>
      <c r="C24" s="79" t="s">
        <v>304</v>
      </c>
      <c r="D24" s="80">
        <v>1</v>
      </c>
      <c r="E24" s="79" t="s">
        <v>278</v>
      </c>
      <c r="F24" s="80">
        <v>3</v>
      </c>
      <c r="G24" s="81">
        <v>4</v>
      </c>
      <c r="H24" s="82" t="s">
        <v>305</v>
      </c>
      <c r="I24" s="82">
        <v>1.4</v>
      </c>
      <c r="J24" s="82">
        <v>671</v>
      </c>
      <c r="K24" s="80">
        <v>4</v>
      </c>
      <c r="L24" s="81">
        <v>7</v>
      </c>
      <c r="M24" s="82" t="s">
        <v>306</v>
      </c>
      <c r="N24" s="82">
        <v>-0.3</v>
      </c>
      <c r="O24" s="82">
        <v>672</v>
      </c>
      <c r="P24" s="79">
        <v>1</v>
      </c>
      <c r="Q24" s="82">
        <v>4</v>
      </c>
      <c r="R24" s="82" t="s">
        <v>307</v>
      </c>
      <c r="S24" s="82">
        <v>684</v>
      </c>
      <c r="T24" s="79">
        <f t="shared" si="0"/>
        <v>2027</v>
      </c>
      <c r="U24" s="79">
        <f t="shared" si="1"/>
        <v>19</v>
      </c>
      <c r="V24" s="83"/>
    </row>
    <row r="25" spans="1:22" ht="10.5">
      <c r="A25" s="77"/>
      <c r="B25" s="78">
        <v>75</v>
      </c>
      <c r="C25" s="79" t="s">
        <v>308</v>
      </c>
      <c r="D25" s="80">
        <v>2</v>
      </c>
      <c r="E25" s="79" t="s">
        <v>309</v>
      </c>
      <c r="F25" s="80">
        <v>3</v>
      </c>
      <c r="G25" s="81">
        <v>8</v>
      </c>
      <c r="H25" s="82" t="s">
        <v>310</v>
      </c>
      <c r="I25" s="82">
        <v>1.4</v>
      </c>
      <c r="J25" s="82">
        <v>615</v>
      </c>
      <c r="K25" s="80">
        <v>1</v>
      </c>
      <c r="L25" s="81">
        <v>4</v>
      </c>
      <c r="M25" s="82" t="s">
        <v>311</v>
      </c>
      <c r="N25" s="82">
        <v>-0.9</v>
      </c>
      <c r="O25" s="82">
        <v>631</v>
      </c>
      <c r="P25" s="79">
        <v>1</v>
      </c>
      <c r="Q25" s="82">
        <v>3</v>
      </c>
      <c r="R25" s="82" t="s">
        <v>312</v>
      </c>
      <c r="S25" s="82">
        <v>582</v>
      </c>
      <c r="T25" s="79">
        <f t="shared" si="0"/>
        <v>1828</v>
      </c>
      <c r="U25" s="79">
        <f t="shared" si="1"/>
        <v>20</v>
      </c>
      <c r="V25" s="83"/>
    </row>
    <row r="26" spans="1:22" ht="10.5">
      <c r="A26" s="77"/>
      <c r="B26" s="78">
        <v>208</v>
      </c>
      <c r="C26" s="79" t="s">
        <v>313</v>
      </c>
      <c r="D26" s="80">
        <v>1</v>
      </c>
      <c r="E26" s="79" t="s">
        <v>314</v>
      </c>
      <c r="F26" s="80">
        <v>4</v>
      </c>
      <c r="G26" s="81">
        <v>8</v>
      </c>
      <c r="H26" s="82" t="s">
        <v>315</v>
      </c>
      <c r="I26" s="82">
        <v>-0.1</v>
      </c>
      <c r="J26" s="82">
        <v>508</v>
      </c>
      <c r="K26" s="80">
        <v>2</v>
      </c>
      <c r="L26" s="81">
        <v>4</v>
      </c>
      <c r="M26" s="82" t="s">
        <v>316</v>
      </c>
      <c r="N26" s="82">
        <v>-0.7</v>
      </c>
      <c r="O26" s="82">
        <v>529</v>
      </c>
      <c r="P26" s="79">
        <v>1</v>
      </c>
      <c r="Q26" s="82">
        <v>7</v>
      </c>
      <c r="R26" s="82" t="s">
        <v>317</v>
      </c>
      <c r="S26" s="82">
        <v>427</v>
      </c>
      <c r="T26" s="79">
        <f t="shared" si="0"/>
        <v>1464</v>
      </c>
      <c r="U26" s="79">
        <f t="shared" si="1"/>
        <v>21</v>
      </c>
      <c r="V26" s="83"/>
    </row>
    <row r="27" spans="1:22" ht="10.5">
      <c r="A27" s="77">
        <v>1</v>
      </c>
      <c r="B27" s="78">
        <v>320</v>
      </c>
      <c r="C27" s="79" t="s">
        <v>318</v>
      </c>
      <c r="D27" s="80">
        <v>1</v>
      </c>
      <c r="E27" s="79" t="s">
        <v>319</v>
      </c>
      <c r="F27" s="80">
        <v>4</v>
      </c>
      <c r="G27" s="81">
        <v>2</v>
      </c>
      <c r="H27" s="82" t="s">
        <v>320</v>
      </c>
      <c r="I27" s="82">
        <v>-0.1</v>
      </c>
      <c r="J27" s="82">
        <v>658</v>
      </c>
      <c r="K27" s="80">
        <v>1</v>
      </c>
      <c r="L27" s="81">
        <v>5</v>
      </c>
      <c r="M27" s="82" t="s">
        <v>321</v>
      </c>
      <c r="N27" s="82">
        <v>-0.9</v>
      </c>
      <c r="O27" s="82">
        <v>690</v>
      </c>
      <c r="P27" s="79">
        <v>1</v>
      </c>
      <c r="Q27" s="82">
        <v>5</v>
      </c>
      <c r="R27" s="82" t="s">
        <v>215</v>
      </c>
      <c r="S27" s="82"/>
      <c r="T27" s="79" t="s">
        <v>216</v>
      </c>
      <c r="U27" s="79"/>
      <c r="V27" s="83"/>
    </row>
    <row r="28" spans="1:22" ht="10.5">
      <c r="A28" s="77">
        <v>2</v>
      </c>
      <c r="B28" s="78">
        <v>395</v>
      </c>
      <c r="C28" s="79" t="s">
        <v>322</v>
      </c>
      <c r="D28" s="80">
        <v>1</v>
      </c>
      <c r="E28" s="79" t="s">
        <v>273</v>
      </c>
      <c r="F28" s="80">
        <v>2</v>
      </c>
      <c r="G28" s="81">
        <v>6</v>
      </c>
      <c r="H28" s="82" t="s">
        <v>323</v>
      </c>
      <c r="I28" s="82">
        <v>0.1</v>
      </c>
      <c r="J28" s="82">
        <v>520</v>
      </c>
      <c r="K28" s="80">
        <v>4</v>
      </c>
      <c r="L28" s="81">
        <v>2</v>
      </c>
      <c r="M28" s="82" t="s">
        <v>324</v>
      </c>
      <c r="N28" s="82">
        <v>-0.3</v>
      </c>
      <c r="O28" s="82">
        <v>513</v>
      </c>
      <c r="P28" s="79">
        <v>1</v>
      </c>
      <c r="Q28" s="82">
        <v>8</v>
      </c>
      <c r="R28" s="82" t="s">
        <v>215</v>
      </c>
      <c r="S28" s="82"/>
      <c r="T28" s="79" t="s">
        <v>216</v>
      </c>
      <c r="U28" s="79"/>
      <c r="V28" s="83"/>
    </row>
    <row r="29" spans="1:22" ht="10.5">
      <c r="A29" s="77">
        <v>3</v>
      </c>
      <c r="B29" s="78">
        <v>278</v>
      </c>
      <c r="C29" s="79" t="s">
        <v>325</v>
      </c>
      <c r="D29" s="80">
        <v>2</v>
      </c>
      <c r="E29" s="79" t="s">
        <v>100</v>
      </c>
      <c r="F29" s="80">
        <v>4</v>
      </c>
      <c r="G29" s="81">
        <v>5</v>
      </c>
      <c r="H29" s="82" t="s">
        <v>326</v>
      </c>
      <c r="I29" s="82">
        <v>-0.1</v>
      </c>
      <c r="J29" s="82">
        <v>732</v>
      </c>
      <c r="K29" s="80">
        <v>1</v>
      </c>
      <c r="L29" s="81">
        <v>8</v>
      </c>
      <c r="M29" s="82" t="s">
        <v>327</v>
      </c>
      <c r="N29" s="82">
        <v>-0.9</v>
      </c>
      <c r="O29" s="82">
        <v>781</v>
      </c>
      <c r="P29" s="79">
        <v>2</v>
      </c>
      <c r="Q29" s="82">
        <v>4</v>
      </c>
      <c r="R29" s="82" t="s">
        <v>215</v>
      </c>
      <c r="S29" s="82"/>
      <c r="T29" s="79" t="s">
        <v>216</v>
      </c>
      <c r="U29" s="79"/>
      <c r="V29" s="83"/>
    </row>
    <row r="30" spans="1:22" ht="10.5">
      <c r="A30" s="77">
        <v>4</v>
      </c>
      <c r="B30" s="78">
        <v>276</v>
      </c>
      <c r="C30" s="79" t="s">
        <v>328</v>
      </c>
      <c r="D30" s="80">
        <v>2</v>
      </c>
      <c r="E30" s="79" t="s">
        <v>100</v>
      </c>
      <c r="F30" s="80">
        <v>3</v>
      </c>
      <c r="G30" s="81">
        <v>7</v>
      </c>
      <c r="H30" s="82" t="s">
        <v>329</v>
      </c>
      <c r="I30" s="82">
        <v>1.4</v>
      </c>
      <c r="J30" s="82">
        <v>718</v>
      </c>
      <c r="K30" s="80">
        <v>1</v>
      </c>
      <c r="L30" s="81">
        <v>3</v>
      </c>
      <c r="M30" s="82" t="s">
        <v>290</v>
      </c>
      <c r="N30" s="82">
        <v>-0.9</v>
      </c>
      <c r="O30" s="82">
        <v>753</v>
      </c>
      <c r="P30" s="79">
        <v>2</v>
      </c>
      <c r="Q30" s="82">
        <v>8</v>
      </c>
      <c r="R30" s="82" t="s">
        <v>215</v>
      </c>
      <c r="S30" s="82"/>
      <c r="T30" s="79" t="s">
        <v>216</v>
      </c>
      <c r="U30" s="79"/>
      <c r="V30" s="83"/>
    </row>
    <row r="31" spans="1:22" ht="10.5">
      <c r="A31" s="77">
        <v>5</v>
      </c>
      <c r="B31" s="78">
        <v>297</v>
      </c>
      <c r="C31" s="79" t="s">
        <v>330</v>
      </c>
      <c r="D31" s="80">
        <v>1</v>
      </c>
      <c r="E31" s="79" t="s">
        <v>293</v>
      </c>
      <c r="F31" s="80">
        <v>1</v>
      </c>
      <c r="G31" s="81">
        <v>3</v>
      </c>
      <c r="H31" s="82" t="s">
        <v>215</v>
      </c>
      <c r="I31" s="82"/>
      <c r="J31" s="82"/>
      <c r="K31" s="80">
        <v>2</v>
      </c>
      <c r="L31" s="81">
        <v>6</v>
      </c>
      <c r="M31" s="82" t="s">
        <v>215</v>
      </c>
      <c r="N31" s="82"/>
      <c r="O31" s="82"/>
      <c r="P31" s="79"/>
      <c r="Q31" s="82"/>
      <c r="R31" s="82" t="s">
        <v>215</v>
      </c>
      <c r="S31" s="82"/>
      <c r="T31" s="79" t="s">
        <v>215</v>
      </c>
      <c r="U31" s="79"/>
      <c r="V31" s="83"/>
    </row>
    <row r="32" spans="1:22" ht="10.5">
      <c r="A32" s="77">
        <v>6</v>
      </c>
      <c r="B32" s="78">
        <v>279</v>
      </c>
      <c r="C32" s="79" t="s">
        <v>99</v>
      </c>
      <c r="D32" s="80">
        <v>1</v>
      </c>
      <c r="E32" s="79" t="s">
        <v>100</v>
      </c>
      <c r="F32" s="80">
        <v>1</v>
      </c>
      <c r="G32" s="81">
        <v>8</v>
      </c>
      <c r="H32" s="82" t="s">
        <v>215</v>
      </c>
      <c r="I32" s="82"/>
      <c r="J32" s="82"/>
      <c r="K32" s="80">
        <v>3</v>
      </c>
      <c r="L32" s="81">
        <v>4</v>
      </c>
      <c r="M32" s="82" t="s">
        <v>215</v>
      </c>
      <c r="N32" s="82"/>
      <c r="O32" s="82"/>
      <c r="P32" s="79"/>
      <c r="Q32" s="82"/>
      <c r="R32" s="82" t="s">
        <v>215</v>
      </c>
      <c r="S32" s="82"/>
      <c r="T32" s="79" t="s">
        <v>215</v>
      </c>
      <c r="U32" s="79"/>
      <c r="V32" s="83"/>
    </row>
    <row r="33" spans="1:22" ht="10.5">
      <c r="A33" s="77">
        <v>7</v>
      </c>
      <c r="B33" s="78">
        <v>279</v>
      </c>
      <c r="C33" s="79" t="s">
        <v>331</v>
      </c>
      <c r="D33" s="80">
        <v>1</v>
      </c>
      <c r="E33" s="79" t="s">
        <v>332</v>
      </c>
      <c r="F33" s="80">
        <v>2</v>
      </c>
      <c r="G33" s="81">
        <v>8</v>
      </c>
      <c r="H33" s="82" t="s">
        <v>215</v>
      </c>
      <c r="I33" s="82"/>
      <c r="J33" s="82"/>
      <c r="K33" s="80">
        <v>4</v>
      </c>
      <c r="L33" s="81">
        <v>4</v>
      </c>
      <c r="M33" s="82" t="s">
        <v>215</v>
      </c>
      <c r="N33" s="82"/>
      <c r="O33" s="82"/>
      <c r="P33" s="79"/>
      <c r="Q33" s="82"/>
      <c r="R33" s="82" t="s">
        <v>215</v>
      </c>
      <c r="S33" s="82"/>
      <c r="T33" s="79" t="s">
        <v>215</v>
      </c>
      <c r="U33" s="79"/>
      <c r="V33" s="83"/>
    </row>
    <row r="34" spans="1:22" ht="10.5">
      <c r="A34" s="77"/>
      <c r="B34" s="78"/>
      <c r="C34" s="79"/>
      <c r="D34" s="80"/>
      <c r="E34" s="79"/>
      <c r="F34" s="80"/>
      <c r="G34" s="81"/>
      <c r="H34" s="82"/>
      <c r="I34" s="82"/>
      <c r="J34" s="82"/>
      <c r="K34" s="80"/>
      <c r="L34" s="81"/>
      <c r="M34" s="82"/>
      <c r="N34" s="82"/>
      <c r="O34" s="82"/>
      <c r="P34" s="79"/>
      <c r="Q34" s="82"/>
      <c r="R34" s="82"/>
      <c r="S34" s="82"/>
      <c r="T34" s="79"/>
      <c r="U34" s="79"/>
      <c r="V34" s="83"/>
    </row>
    <row r="35" spans="1:22" ht="10.5">
      <c r="A35" s="77"/>
      <c r="B35" s="62"/>
      <c r="C35" s="62"/>
      <c r="D35" s="63"/>
      <c r="E35" s="62"/>
      <c r="F35" s="63"/>
      <c r="G35" s="63"/>
      <c r="H35" s="62"/>
      <c r="I35" s="62"/>
      <c r="J35" s="62"/>
      <c r="K35" s="63"/>
      <c r="L35" s="63"/>
      <c r="M35" s="62"/>
      <c r="N35" s="62"/>
      <c r="O35" s="62"/>
      <c r="P35" s="62"/>
      <c r="Q35" s="62"/>
      <c r="R35" s="62"/>
      <c r="S35" s="62"/>
      <c r="T35" s="62"/>
      <c r="U35" s="62"/>
      <c r="V35" s="77"/>
    </row>
    <row r="36" spans="1:22" ht="10.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84"/>
      <c r="L36" s="84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1:22" ht="10.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84"/>
      <c r="L37" s="84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1:22" ht="10.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84"/>
      <c r="L38" s="84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1:22" ht="10.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84"/>
      <c r="L39" s="84"/>
      <c r="M39" s="77"/>
      <c r="N39" s="77"/>
      <c r="O39" s="77"/>
      <c r="P39" s="77"/>
      <c r="Q39" s="77"/>
      <c r="R39" s="77"/>
      <c r="S39" s="77"/>
      <c r="T39" s="77"/>
      <c r="U39" s="77"/>
      <c r="V39" s="77"/>
    </row>
    <row r="40" spans="1:22" ht="10.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84"/>
      <c r="L40" s="84"/>
      <c r="M40" s="77"/>
      <c r="N40" s="77"/>
      <c r="O40" s="77"/>
      <c r="P40" s="77"/>
      <c r="Q40" s="77"/>
      <c r="R40" s="77"/>
      <c r="S40" s="77"/>
      <c r="T40" s="77"/>
      <c r="U40" s="77"/>
      <c r="V40" s="77"/>
    </row>
  </sheetData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125" zoomScaleNormal="125" zoomScaleSheetLayoutView="100" workbookViewId="0" topLeftCell="A1">
      <selection activeCell="P6" sqref="P6"/>
    </sheetView>
  </sheetViews>
  <sheetFormatPr defaultColWidth="15.83203125" defaultRowHeight="15.75" customHeight="1"/>
  <cols>
    <col min="1" max="1" width="2.83203125" style="0" customWidth="1"/>
    <col min="2" max="2" width="7" style="50" customWidth="1"/>
    <col min="3" max="3" width="13.83203125" style="0" customWidth="1"/>
    <col min="4" max="4" width="5.83203125" style="31" customWidth="1"/>
    <col min="5" max="5" width="14.83203125" style="0" customWidth="1"/>
    <col min="6" max="7" width="5" style="31" customWidth="1"/>
    <col min="8" max="8" width="8.83203125" style="0" customWidth="1"/>
    <col min="9" max="9" width="8" style="0" customWidth="1"/>
    <col min="10" max="11" width="5" style="0" customWidth="1"/>
    <col min="12" max="12" width="8.83203125" style="0" customWidth="1"/>
    <col min="13" max="13" width="8" style="0" customWidth="1"/>
    <col min="14" max="14" width="10" style="0" customWidth="1"/>
    <col min="15" max="15" width="5.83203125" style="0" customWidth="1"/>
    <col min="16" max="16" width="3.83203125" style="0" customWidth="1"/>
  </cols>
  <sheetData>
    <row r="1" spans="1:16" ht="21" customHeight="1">
      <c r="A1" s="50"/>
      <c r="B1" s="34" t="s">
        <v>333</v>
      </c>
      <c r="C1" s="35"/>
      <c r="D1" s="35"/>
      <c r="E1" s="36"/>
      <c r="F1" s="35"/>
      <c r="G1" s="35"/>
      <c r="H1" s="36"/>
      <c r="I1" s="36"/>
      <c r="J1" s="35"/>
      <c r="K1" s="35"/>
      <c r="L1" s="56"/>
      <c r="M1" s="50"/>
      <c r="N1" s="50"/>
      <c r="O1" s="50"/>
      <c r="P1" s="50"/>
    </row>
    <row r="2" spans="1:16" ht="12">
      <c r="A2" s="50"/>
      <c r="B2" s="36"/>
      <c r="C2" s="35"/>
      <c r="D2" s="35"/>
      <c r="E2" s="36"/>
      <c r="F2" s="35"/>
      <c r="G2" s="35"/>
      <c r="H2" s="36"/>
      <c r="I2" s="36"/>
      <c r="J2" s="35"/>
      <c r="K2" s="35"/>
      <c r="L2" s="50"/>
      <c r="M2" s="50"/>
      <c r="N2" s="50"/>
      <c r="O2" s="40" t="s">
        <v>334</v>
      </c>
      <c r="P2" s="50"/>
    </row>
    <row r="3" spans="1:16" ht="12">
      <c r="A3" s="50"/>
      <c r="B3" s="41"/>
      <c r="C3" s="42"/>
      <c r="D3" s="42"/>
      <c r="E3" s="42"/>
      <c r="F3" s="43"/>
      <c r="G3" s="36"/>
      <c r="H3" s="35" t="s">
        <v>335</v>
      </c>
      <c r="I3" s="35"/>
      <c r="J3" s="42"/>
      <c r="K3" s="35"/>
      <c r="L3" s="35" t="s">
        <v>336</v>
      </c>
      <c r="M3" s="35"/>
      <c r="N3" s="42"/>
      <c r="O3" s="42"/>
      <c r="P3" s="46"/>
    </row>
    <row r="4" spans="1:16" ht="11.25" customHeight="1">
      <c r="A4" s="50"/>
      <c r="B4" s="46" t="s">
        <v>36</v>
      </c>
      <c r="C4" s="47" t="s">
        <v>37</v>
      </c>
      <c r="D4" s="47" t="s">
        <v>38</v>
      </c>
      <c r="E4" s="47" t="s">
        <v>39</v>
      </c>
      <c r="F4" s="47"/>
      <c r="H4" s="31"/>
      <c r="I4" s="31"/>
      <c r="J4" s="47"/>
      <c r="K4" s="31"/>
      <c r="L4" s="31"/>
      <c r="M4" s="31"/>
      <c r="N4" s="47"/>
      <c r="O4" s="47"/>
      <c r="P4" s="46"/>
    </row>
    <row r="5" spans="1:16" ht="11.25" customHeight="1">
      <c r="A5" s="50"/>
      <c r="B5" s="46"/>
      <c r="C5" s="47"/>
      <c r="D5" s="47"/>
      <c r="E5" s="47"/>
      <c r="F5" s="47" t="s">
        <v>41</v>
      </c>
      <c r="G5" s="31" t="s">
        <v>42</v>
      </c>
      <c r="H5" s="31" t="s">
        <v>43</v>
      </c>
      <c r="I5" s="31" t="s">
        <v>45</v>
      </c>
      <c r="J5" s="47" t="s">
        <v>41</v>
      </c>
      <c r="K5" s="31" t="s">
        <v>42</v>
      </c>
      <c r="L5" s="31" t="s">
        <v>43</v>
      </c>
      <c r="M5" s="31" t="s">
        <v>45</v>
      </c>
      <c r="N5" s="47" t="s">
        <v>337</v>
      </c>
      <c r="O5" s="47" t="s">
        <v>46</v>
      </c>
      <c r="P5" s="46"/>
    </row>
    <row r="6" spans="1:16" ht="12">
      <c r="A6" s="50">
        <v>1</v>
      </c>
      <c r="B6" s="51">
        <v>250</v>
      </c>
      <c r="C6" s="85" t="s">
        <v>338</v>
      </c>
      <c r="D6" s="52">
        <v>5</v>
      </c>
      <c r="E6" s="53" t="s">
        <v>339</v>
      </c>
      <c r="F6" s="52">
        <v>5</v>
      </c>
      <c r="G6" s="54">
        <v>7</v>
      </c>
      <c r="H6" s="55" t="s">
        <v>340</v>
      </c>
      <c r="I6" s="55">
        <v>762</v>
      </c>
      <c r="J6" s="52">
        <v>2</v>
      </c>
      <c r="K6" s="55">
        <v>16</v>
      </c>
      <c r="L6" s="55" t="s">
        <v>341</v>
      </c>
      <c r="M6" s="55">
        <v>795</v>
      </c>
      <c r="N6" s="53">
        <f aca="true" t="shared" si="0" ref="N6:N31">IF(H6="","",I6+M6)</f>
        <v>1557</v>
      </c>
      <c r="O6" s="53">
        <f aca="true" t="shared" si="1" ref="O6:O33">IF(N6="","",RANK(N6,$N$6:$N$38))</f>
        <v>1</v>
      </c>
      <c r="P6" s="56"/>
    </row>
    <row r="7" spans="1:16" ht="12">
      <c r="A7" s="50">
        <v>2</v>
      </c>
      <c r="B7" s="51">
        <v>114</v>
      </c>
      <c r="C7" s="52" t="s">
        <v>342</v>
      </c>
      <c r="D7" s="52">
        <v>2</v>
      </c>
      <c r="E7" s="53" t="s">
        <v>278</v>
      </c>
      <c r="F7" s="52">
        <v>4</v>
      </c>
      <c r="G7" s="54">
        <v>6</v>
      </c>
      <c r="H7" s="55" t="s">
        <v>343</v>
      </c>
      <c r="I7" s="55">
        <v>697</v>
      </c>
      <c r="J7" s="52">
        <v>2</v>
      </c>
      <c r="K7" s="55">
        <v>8</v>
      </c>
      <c r="L7" s="55" t="s">
        <v>344</v>
      </c>
      <c r="M7" s="55">
        <v>762</v>
      </c>
      <c r="N7" s="53">
        <f t="shared" si="0"/>
        <v>1459</v>
      </c>
      <c r="O7" s="53">
        <f t="shared" si="1"/>
        <v>2</v>
      </c>
      <c r="P7" s="56"/>
    </row>
    <row r="8" spans="1:16" ht="12">
      <c r="A8" s="50">
        <v>3</v>
      </c>
      <c r="B8" s="51">
        <v>1019</v>
      </c>
      <c r="C8" s="52" t="s">
        <v>345</v>
      </c>
      <c r="D8" s="52">
        <v>2</v>
      </c>
      <c r="E8" s="53" t="s">
        <v>60</v>
      </c>
      <c r="F8" s="52">
        <v>3</v>
      </c>
      <c r="G8" s="54">
        <v>3</v>
      </c>
      <c r="H8" s="55" t="s">
        <v>346</v>
      </c>
      <c r="I8" s="55">
        <v>689</v>
      </c>
      <c r="J8" s="52">
        <v>1</v>
      </c>
      <c r="K8" s="55">
        <v>16</v>
      </c>
      <c r="L8" s="55" t="s">
        <v>347</v>
      </c>
      <c r="M8" s="55">
        <v>705</v>
      </c>
      <c r="N8" s="53">
        <f t="shared" si="0"/>
        <v>1394</v>
      </c>
      <c r="O8" s="53">
        <f t="shared" si="1"/>
        <v>3</v>
      </c>
      <c r="P8" s="56"/>
    </row>
    <row r="9" spans="1:16" ht="12">
      <c r="A9" s="50">
        <v>4</v>
      </c>
      <c r="B9" s="51">
        <v>594</v>
      </c>
      <c r="C9" s="52" t="s">
        <v>348</v>
      </c>
      <c r="D9" s="52">
        <v>2</v>
      </c>
      <c r="E9" s="53" t="s">
        <v>87</v>
      </c>
      <c r="F9" s="52">
        <v>5</v>
      </c>
      <c r="G9" s="54">
        <v>5</v>
      </c>
      <c r="H9" s="55" t="s">
        <v>349</v>
      </c>
      <c r="I9" s="55">
        <v>626</v>
      </c>
      <c r="J9" s="52">
        <v>2</v>
      </c>
      <c r="K9" s="55">
        <v>14</v>
      </c>
      <c r="L9" s="55" t="s">
        <v>350</v>
      </c>
      <c r="M9" s="55">
        <v>668</v>
      </c>
      <c r="N9" s="53">
        <f t="shared" si="0"/>
        <v>1294</v>
      </c>
      <c r="O9" s="53">
        <f t="shared" si="1"/>
        <v>4</v>
      </c>
      <c r="P9" s="56"/>
    </row>
    <row r="10" spans="1:16" ht="12">
      <c r="A10" s="50">
        <v>5</v>
      </c>
      <c r="B10" s="51">
        <v>2702</v>
      </c>
      <c r="C10" s="52" t="s">
        <v>351</v>
      </c>
      <c r="D10" s="52">
        <v>3</v>
      </c>
      <c r="E10" s="53" t="s">
        <v>52</v>
      </c>
      <c r="F10" s="52">
        <v>4</v>
      </c>
      <c r="G10" s="54">
        <v>2</v>
      </c>
      <c r="H10" s="55" t="s">
        <v>352</v>
      </c>
      <c r="I10" s="55">
        <v>617</v>
      </c>
      <c r="J10" s="52">
        <v>2</v>
      </c>
      <c r="K10" s="55">
        <v>4</v>
      </c>
      <c r="L10" s="55" t="s">
        <v>353</v>
      </c>
      <c r="M10" s="55">
        <v>672</v>
      </c>
      <c r="N10" s="53">
        <f t="shared" si="0"/>
        <v>1289</v>
      </c>
      <c r="O10" s="53">
        <f t="shared" si="1"/>
        <v>5</v>
      </c>
      <c r="P10" s="56"/>
    </row>
    <row r="11" spans="1:16" ht="12">
      <c r="A11" s="50">
        <v>6</v>
      </c>
      <c r="B11" s="51">
        <v>343</v>
      </c>
      <c r="C11" s="52" t="s">
        <v>354</v>
      </c>
      <c r="D11" s="52">
        <v>1</v>
      </c>
      <c r="E11" s="53" t="s">
        <v>244</v>
      </c>
      <c r="F11" s="52">
        <v>4</v>
      </c>
      <c r="G11" s="54">
        <v>5</v>
      </c>
      <c r="H11" s="55" t="s">
        <v>355</v>
      </c>
      <c r="I11" s="55">
        <v>623</v>
      </c>
      <c r="J11" s="52">
        <v>2</v>
      </c>
      <c r="K11" s="55">
        <v>7</v>
      </c>
      <c r="L11" s="55" t="s">
        <v>356</v>
      </c>
      <c r="M11" s="55">
        <v>640</v>
      </c>
      <c r="N11" s="53">
        <f t="shared" si="0"/>
        <v>1263</v>
      </c>
      <c r="O11" s="53">
        <f t="shared" si="1"/>
        <v>6</v>
      </c>
      <c r="P11" s="56"/>
    </row>
    <row r="12" spans="1:16" ht="12">
      <c r="A12" s="50">
        <v>7</v>
      </c>
      <c r="B12" s="51">
        <v>590</v>
      </c>
      <c r="C12" s="52" t="s">
        <v>357</v>
      </c>
      <c r="D12" s="52">
        <v>2</v>
      </c>
      <c r="E12" s="53" t="s">
        <v>87</v>
      </c>
      <c r="F12" s="52">
        <v>2</v>
      </c>
      <c r="G12" s="54">
        <v>7</v>
      </c>
      <c r="H12" s="55" t="s">
        <v>358</v>
      </c>
      <c r="I12" s="55">
        <v>577</v>
      </c>
      <c r="J12" s="52">
        <v>1</v>
      </c>
      <c r="K12" s="55">
        <v>13</v>
      </c>
      <c r="L12" s="55" t="s">
        <v>359</v>
      </c>
      <c r="M12" s="55">
        <v>655</v>
      </c>
      <c r="N12" s="53">
        <f t="shared" si="0"/>
        <v>1232</v>
      </c>
      <c r="O12" s="53">
        <f t="shared" si="1"/>
        <v>7</v>
      </c>
      <c r="P12" s="56"/>
    </row>
    <row r="13" spans="1:16" ht="12">
      <c r="A13" s="50">
        <v>8</v>
      </c>
      <c r="B13" s="51">
        <v>102</v>
      </c>
      <c r="C13" s="52" t="s">
        <v>360</v>
      </c>
      <c r="D13" s="52">
        <v>2</v>
      </c>
      <c r="E13" s="53" t="s">
        <v>80</v>
      </c>
      <c r="F13" s="52">
        <v>5</v>
      </c>
      <c r="G13" s="54">
        <v>2</v>
      </c>
      <c r="H13" s="55" t="s">
        <v>361</v>
      </c>
      <c r="I13" s="55">
        <v>588</v>
      </c>
      <c r="J13" s="52">
        <v>2</v>
      </c>
      <c r="K13" s="55">
        <v>11</v>
      </c>
      <c r="L13" s="55" t="s">
        <v>362</v>
      </c>
      <c r="M13" s="55">
        <v>566</v>
      </c>
      <c r="N13" s="53">
        <f t="shared" si="0"/>
        <v>1154</v>
      </c>
      <c r="O13" s="53">
        <f t="shared" si="1"/>
        <v>8</v>
      </c>
      <c r="P13" s="56"/>
    </row>
    <row r="14" spans="1:16" ht="12">
      <c r="A14" s="50"/>
      <c r="B14" s="51">
        <v>598</v>
      </c>
      <c r="C14" s="52" t="s">
        <v>363</v>
      </c>
      <c r="D14" s="52">
        <v>2</v>
      </c>
      <c r="E14" s="53" t="s">
        <v>87</v>
      </c>
      <c r="F14" s="52">
        <v>1</v>
      </c>
      <c r="G14" s="54">
        <v>3</v>
      </c>
      <c r="H14" s="55" t="s">
        <v>364</v>
      </c>
      <c r="I14" s="55">
        <v>509</v>
      </c>
      <c r="J14" s="52">
        <v>1</v>
      </c>
      <c r="K14" s="55">
        <v>2</v>
      </c>
      <c r="L14" s="55" t="s">
        <v>365</v>
      </c>
      <c r="M14" s="55">
        <v>602</v>
      </c>
      <c r="N14" s="53">
        <f t="shared" si="0"/>
        <v>1111</v>
      </c>
      <c r="O14" s="53">
        <f t="shared" si="1"/>
        <v>9</v>
      </c>
      <c r="P14" s="56"/>
    </row>
    <row r="15" spans="1:16" ht="12">
      <c r="A15" s="50"/>
      <c r="B15" s="51">
        <v>705</v>
      </c>
      <c r="C15" s="52" t="s">
        <v>366</v>
      </c>
      <c r="D15" s="52">
        <v>2</v>
      </c>
      <c r="E15" s="53" t="s">
        <v>157</v>
      </c>
      <c r="F15" s="52">
        <v>3</v>
      </c>
      <c r="G15" s="54">
        <v>5</v>
      </c>
      <c r="H15" s="55" t="s">
        <v>367</v>
      </c>
      <c r="I15" s="55">
        <v>490</v>
      </c>
      <c r="J15" s="52">
        <v>2</v>
      </c>
      <c r="K15" s="55">
        <v>1</v>
      </c>
      <c r="L15" s="55" t="s">
        <v>368</v>
      </c>
      <c r="M15" s="55">
        <v>587</v>
      </c>
      <c r="N15" s="53">
        <f t="shared" si="0"/>
        <v>1077</v>
      </c>
      <c r="O15" s="53">
        <f t="shared" si="1"/>
        <v>10</v>
      </c>
      <c r="P15" s="56"/>
    </row>
    <row r="16" spans="1:16" ht="12">
      <c r="A16" s="50"/>
      <c r="B16" s="51">
        <v>2707</v>
      </c>
      <c r="C16" s="52" t="s">
        <v>369</v>
      </c>
      <c r="D16" s="52">
        <v>3</v>
      </c>
      <c r="E16" s="53" t="s">
        <v>52</v>
      </c>
      <c r="F16" s="52">
        <v>3</v>
      </c>
      <c r="G16" s="54">
        <v>6</v>
      </c>
      <c r="H16" s="55" t="s">
        <v>370</v>
      </c>
      <c r="I16" s="55">
        <v>514</v>
      </c>
      <c r="J16" s="52">
        <v>2</v>
      </c>
      <c r="K16" s="55">
        <v>2</v>
      </c>
      <c r="L16" s="55" t="s">
        <v>371</v>
      </c>
      <c r="M16" s="55">
        <v>532</v>
      </c>
      <c r="N16" s="53">
        <f t="shared" si="0"/>
        <v>1046</v>
      </c>
      <c r="O16" s="53">
        <f t="shared" si="1"/>
        <v>11</v>
      </c>
      <c r="P16" s="56"/>
    </row>
    <row r="17" spans="1:16" ht="12">
      <c r="A17" s="50"/>
      <c r="B17" s="51">
        <v>278</v>
      </c>
      <c r="C17" s="52" t="s">
        <v>372</v>
      </c>
      <c r="D17" s="52">
        <v>1</v>
      </c>
      <c r="E17" s="53" t="s">
        <v>332</v>
      </c>
      <c r="F17" s="52">
        <v>4</v>
      </c>
      <c r="G17" s="54">
        <v>8</v>
      </c>
      <c r="H17" s="55" t="s">
        <v>373</v>
      </c>
      <c r="I17" s="55">
        <v>483</v>
      </c>
      <c r="J17" s="52">
        <v>2</v>
      </c>
      <c r="K17" s="55">
        <v>10</v>
      </c>
      <c r="L17" s="55" t="s">
        <v>374</v>
      </c>
      <c r="M17" s="55">
        <v>528</v>
      </c>
      <c r="N17" s="53">
        <f t="shared" si="0"/>
        <v>1011</v>
      </c>
      <c r="O17" s="53">
        <f t="shared" si="1"/>
        <v>12</v>
      </c>
      <c r="P17" s="56"/>
    </row>
    <row r="18" spans="1:16" ht="12">
      <c r="A18" s="50"/>
      <c r="B18" s="51">
        <v>277</v>
      </c>
      <c r="C18" s="52" t="s">
        <v>375</v>
      </c>
      <c r="D18" s="52">
        <v>2</v>
      </c>
      <c r="E18" s="53" t="s">
        <v>100</v>
      </c>
      <c r="F18" s="52">
        <v>2</v>
      </c>
      <c r="G18" s="54">
        <v>3</v>
      </c>
      <c r="H18" s="55" t="s">
        <v>376</v>
      </c>
      <c r="I18" s="55">
        <v>423</v>
      </c>
      <c r="J18" s="52">
        <v>1</v>
      </c>
      <c r="K18" s="55">
        <v>9</v>
      </c>
      <c r="L18" s="55" t="s">
        <v>377</v>
      </c>
      <c r="M18" s="55">
        <v>464</v>
      </c>
      <c r="N18" s="53">
        <f t="shared" si="0"/>
        <v>887</v>
      </c>
      <c r="O18" s="53">
        <f t="shared" si="1"/>
        <v>13</v>
      </c>
      <c r="P18" s="56"/>
    </row>
    <row r="19" spans="1:16" ht="12">
      <c r="A19" s="50"/>
      <c r="B19" s="51">
        <v>280</v>
      </c>
      <c r="C19" s="52" t="s">
        <v>378</v>
      </c>
      <c r="D19" s="52">
        <v>1</v>
      </c>
      <c r="E19" s="53" t="s">
        <v>100</v>
      </c>
      <c r="F19" s="52">
        <v>1</v>
      </c>
      <c r="G19" s="54">
        <v>7</v>
      </c>
      <c r="H19" s="55" t="s">
        <v>379</v>
      </c>
      <c r="I19" s="55">
        <v>443</v>
      </c>
      <c r="J19" s="52">
        <v>1</v>
      </c>
      <c r="K19" s="55">
        <v>6</v>
      </c>
      <c r="L19" s="55" t="s">
        <v>380</v>
      </c>
      <c r="M19" s="55">
        <v>425</v>
      </c>
      <c r="N19" s="53">
        <f t="shared" si="0"/>
        <v>868</v>
      </c>
      <c r="O19" s="53">
        <f t="shared" si="1"/>
        <v>14</v>
      </c>
      <c r="P19" s="56"/>
    </row>
    <row r="20" spans="1:16" ht="12">
      <c r="A20" s="50"/>
      <c r="B20" s="51">
        <v>119</v>
      </c>
      <c r="C20" s="52" t="s">
        <v>381</v>
      </c>
      <c r="D20" s="52">
        <v>1</v>
      </c>
      <c r="E20" s="53" t="s">
        <v>80</v>
      </c>
      <c r="F20" s="52">
        <v>2</v>
      </c>
      <c r="G20" s="54">
        <v>8</v>
      </c>
      <c r="H20" s="55" t="s">
        <v>382</v>
      </c>
      <c r="I20" s="55">
        <v>410</v>
      </c>
      <c r="J20" s="52">
        <v>1</v>
      </c>
      <c r="K20" s="55">
        <v>14</v>
      </c>
      <c r="L20" s="55" t="s">
        <v>383</v>
      </c>
      <c r="M20" s="55">
        <v>455</v>
      </c>
      <c r="N20" s="53">
        <f t="shared" si="0"/>
        <v>865</v>
      </c>
      <c r="O20" s="53">
        <f t="shared" si="1"/>
        <v>15</v>
      </c>
      <c r="P20" s="56"/>
    </row>
    <row r="21" spans="1:16" ht="12">
      <c r="A21" s="50"/>
      <c r="B21" s="51">
        <v>115</v>
      </c>
      <c r="C21" s="52" t="s">
        <v>384</v>
      </c>
      <c r="D21" s="52">
        <v>1</v>
      </c>
      <c r="E21" s="53" t="s">
        <v>80</v>
      </c>
      <c r="F21" s="52">
        <v>1</v>
      </c>
      <c r="G21" s="54">
        <v>8</v>
      </c>
      <c r="H21" s="55" t="s">
        <v>385</v>
      </c>
      <c r="I21" s="55">
        <v>416</v>
      </c>
      <c r="J21" s="52">
        <v>1</v>
      </c>
      <c r="K21" s="55">
        <v>7</v>
      </c>
      <c r="L21" s="55" t="s">
        <v>386</v>
      </c>
      <c r="M21" s="55">
        <v>445</v>
      </c>
      <c r="N21" s="53">
        <f t="shared" si="0"/>
        <v>861</v>
      </c>
      <c r="O21" s="53">
        <f t="shared" si="1"/>
        <v>16</v>
      </c>
      <c r="P21" s="56"/>
    </row>
    <row r="22" spans="1:16" ht="12">
      <c r="A22" s="50"/>
      <c r="B22" s="51">
        <v>718</v>
      </c>
      <c r="C22" s="52" t="s">
        <v>387</v>
      </c>
      <c r="D22" s="52">
        <v>1</v>
      </c>
      <c r="E22" s="53" t="s">
        <v>157</v>
      </c>
      <c r="F22" s="52">
        <v>2</v>
      </c>
      <c r="G22" s="54">
        <v>5</v>
      </c>
      <c r="H22" s="55" t="s">
        <v>388</v>
      </c>
      <c r="I22" s="55">
        <v>385</v>
      </c>
      <c r="J22" s="52">
        <v>1</v>
      </c>
      <c r="K22" s="55">
        <v>11</v>
      </c>
      <c r="L22" s="55" t="s">
        <v>389</v>
      </c>
      <c r="M22" s="55">
        <v>446</v>
      </c>
      <c r="N22" s="53">
        <f t="shared" si="0"/>
        <v>831</v>
      </c>
      <c r="O22" s="53">
        <f t="shared" si="1"/>
        <v>17</v>
      </c>
      <c r="P22" s="56"/>
    </row>
    <row r="23" spans="1:16" ht="12">
      <c r="A23" s="50"/>
      <c r="B23" s="51">
        <v>713</v>
      </c>
      <c r="C23" s="52" t="s">
        <v>390</v>
      </c>
      <c r="D23" s="52">
        <v>2</v>
      </c>
      <c r="E23" s="53" t="s">
        <v>157</v>
      </c>
      <c r="F23" s="52">
        <v>2</v>
      </c>
      <c r="G23" s="54">
        <v>2</v>
      </c>
      <c r="H23" s="55" t="s">
        <v>391</v>
      </c>
      <c r="I23" s="55">
        <v>386</v>
      </c>
      <c r="J23" s="52">
        <v>1</v>
      </c>
      <c r="K23" s="55">
        <v>8</v>
      </c>
      <c r="L23" s="55" t="s">
        <v>392</v>
      </c>
      <c r="M23" s="55">
        <v>440</v>
      </c>
      <c r="N23" s="53">
        <f t="shared" si="0"/>
        <v>826</v>
      </c>
      <c r="O23" s="53">
        <f t="shared" si="1"/>
        <v>18</v>
      </c>
      <c r="P23" s="56"/>
    </row>
    <row r="24" spans="1:16" ht="12">
      <c r="A24" s="50"/>
      <c r="B24" s="51">
        <v>1028</v>
      </c>
      <c r="C24" s="52" t="s">
        <v>393</v>
      </c>
      <c r="D24" s="52">
        <v>1</v>
      </c>
      <c r="E24" s="53" t="s">
        <v>60</v>
      </c>
      <c r="F24" s="52">
        <v>1</v>
      </c>
      <c r="G24" s="54">
        <v>6</v>
      </c>
      <c r="H24" s="55" t="s">
        <v>394</v>
      </c>
      <c r="I24" s="55">
        <v>410</v>
      </c>
      <c r="J24" s="52">
        <v>1</v>
      </c>
      <c r="K24" s="55">
        <v>5</v>
      </c>
      <c r="L24" s="55" t="s">
        <v>395</v>
      </c>
      <c r="M24" s="55">
        <v>384</v>
      </c>
      <c r="N24" s="53">
        <f t="shared" si="0"/>
        <v>794</v>
      </c>
      <c r="O24" s="53">
        <f t="shared" si="1"/>
        <v>19</v>
      </c>
      <c r="P24" s="56"/>
    </row>
    <row r="25" spans="1:16" ht="12">
      <c r="A25" s="50"/>
      <c r="B25" s="51">
        <v>1016</v>
      </c>
      <c r="C25" s="52" t="s">
        <v>396</v>
      </c>
      <c r="D25" s="52">
        <v>2</v>
      </c>
      <c r="E25" s="53" t="s">
        <v>60</v>
      </c>
      <c r="F25" s="52">
        <v>3</v>
      </c>
      <c r="G25" s="54">
        <v>4</v>
      </c>
      <c r="H25" s="55" t="s">
        <v>397</v>
      </c>
      <c r="I25" s="55">
        <v>347</v>
      </c>
      <c r="J25" s="52">
        <v>1</v>
      </c>
      <c r="K25" s="55">
        <v>17</v>
      </c>
      <c r="L25" s="55" t="s">
        <v>398</v>
      </c>
      <c r="M25" s="55">
        <v>422</v>
      </c>
      <c r="N25" s="53">
        <f t="shared" si="0"/>
        <v>769</v>
      </c>
      <c r="O25" s="53">
        <f t="shared" si="1"/>
        <v>20</v>
      </c>
      <c r="P25" s="56"/>
    </row>
    <row r="26" spans="1:16" ht="12">
      <c r="A26" s="50"/>
      <c r="B26" s="51">
        <v>709</v>
      </c>
      <c r="C26" s="52" t="s">
        <v>399</v>
      </c>
      <c r="D26" s="52">
        <v>2</v>
      </c>
      <c r="E26" s="53" t="s">
        <v>157</v>
      </c>
      <c r="F26" s="52">
        <v>4</v>
      </c>
      <c r="G26" s="54">
        <v>3</v>
      </c>
      <c r="H26" s="55" t="s">
        <v>400</v>
      </c>
      <c r="I26" s="55">
        <v>325</v>
      </c>
      <c r="J26" s="52">
        <v>2</v>
      </c>
      <c r="K26" s="55">
        <v>5</v>
      </c>
      <c r="L26" s="55" t="s">
        <v>401</v>
      </c>
      <c r="M26" s="55">
        <v>424</v>
      </c>
      <c r="N26" s="53">
        <f t="shared" si="0"/>
        <v>749</v>
      </c>
      <c r="O26" s="53">
        <f t="shared" si="1"/>
        <v>21</v>
      </c>
      <c r="P26" s="56"/>
    </row>
    <row r="27" spans="1:16" ht="12">
      <c r="A27" s="50"/>
      <c r="B27" s="51">
        <v>107</v>
      </c>
      <c r="C27" s="52" t="s">
        <v>402</v>
      </c>
      <c r="D27" s="52">
        <v>2</v>
      </c>
      <c r="E27" s="53" t="s">
        <v>80</v>
      </c>
      <c r="F27" s="52">
        <v>4</v>
      </c>
      <c r="G27" s="54">
        <v>7</v>
      </c>
      <c r="H27" s="55" t="s">
        <v>397</v>
      </c>
      <c r="I27" s="55">
        <v>347</v>
      </c>
      <c r="J27" s="52">
        <v>2</v>
      </c>
      <c r="K27" s="55">
        <v>9</v>
      </c>
      <c r="L27" s="55" t="s">
        <v>403</v>
      </c>
      <c r="M27" s="55">
        <v>398</v>
      </c>
      <c r="N27" s="53">
        <f t="shared" si="0"/>
        <v>745</v>
      </c>
      <c r="O27" s="53">
        <f t="shared" si="1"/>
        <v>22</v>
      </c>
      <c r="P27" s="56"/>
    </row>
    <row r="28" spans="1:16" ht="12">
      <c r="A28" s="50"/>
      <c r="B28" s="51">
        <v>1015</v>
      </c>
      <c r="C28" s="52" t="s">
        <v>404</v>
      </c>
      <c r="D28" s="52">
        <v>2</v>
      </c>
      <c r="E28" s="53" t="s">
        <v>60</v>
      </c>
      <c r="F28" s="52">
        <v>2</v>
      </c>
      <c r="G28" s="54">
        <v>6</v>
      </c>
      <c r="H28" s="55" t="s">
        <v>405</v>
      </c>
      <c r="I28" s="55">
        <v>365</v>
      </c>
      <c r="J28" s="52">
        <v>1</v>
      </c>
      <c r="K28" s="55">
        <v>12</v>
      </c>
      <c r="L28" s="55" t="s">
        <v>406</v>
      </c>
      <c r="M28" s="55">
        <v>375</v>
      </c>
      <c r="N28" s="53">
        <f t="shared" si="0"/>
        <v>740</v>
      </c>
      <c r="O28" s="53">
        <f t="shared" si="1"/>
        <v>23</v>
      </c>
      <c r="P28" s="56"/>
    </row>
    <row r="29" spans="1:16" ht="12">
      <c r="A29" s="50"/>
      <c r="B29" s="51">
        <v>716</v>
      </c>
      <c r="C29" s="52" t="s">
        <v>407</v>
      </c>
      <c r="D29" s="52">
        <v>1</v>
      </c>
      <c r="E29" s="53" t="s">
        <v>157</v>
      </c>
      <c r="F29" s="52">
        <v>1</v>
      </c>
      <c r="G29" s="54">
        <v>2</v>
      </c>
      <c r="H29" s="55" t="s">
        <v>408</v>
      </c>
      <c r="I29" s="55">
        <v>367</v>
      </c>
      <c r="J29" s="52">
        <v>1</v>
      </c>
      <c r="K29" s="55">
        <v>1</v>
      </c>
      <c r="L29" s="55" t="s">
        <v>409</v>
      </c>
      <c r="M29" s="55">
        <v>360</v>
      </c>
      <c r="N29" s="53">
        <f t="shared" si="0"/>
        <v>727</v>
      </c>
      <c r="O29" s="53">
        <f t="shared" si="1"/>
        <v>24</v>
      </c>
      <c r="P29" s="56"/>
    </row>
    <row r="30" spans="1:16" ht="12">
      <c r="A30" s="50"/>
      <c r="B30" s="51">
        <v>715</v>
      </c>
      <c r="C30" s="52" t="s">
        <v>410</v>
      </c>
      <c r="D30" s="52">
        <v>1</v>
      </c>
      <c r="E30" s="53" t="s">
        <v>157</v>
      </c>
      <c r="F30" s="52">
        <v>3</v>
      </c>
      <c r="G30" s="54">
        <v>2</v>
      </c>
      <c r="H30" s="55" t="s">
        <v>411</v>
      </c>
      <c r="I30" s="55">
        <v>341</v>
      </c>
      <c r="J30" s="52">
        <v>1</v>
      </c>
      <c r="K30" s="55">
        <v>15</v>
      </c>
      <c r="L30" s="55" t="s">
        <v>412</v>
      </c>
      <c r="M30" s="55">
        <v>385</v>
      </c>
      <c r="N30" s="53">
        <f t="shared" si="0"/>
        <v>726</v>
      </c>
      <c r="O30" s="53">
        <f t="shared" si="1"/>
        <v>25</v>
      </c>
      <c r="P30" s="56"/>
    </row>
    <row r="31" spans="1:16" ht="12">
      <c r="A31" s="50"/>
      <c r="B31" s="51">
        <v>572</v>
      </c>
      <c r="C31" s="52" t="s">
        <v>413</v>
      </c>
      <c r="D31" s="52">
        <v>1</v>
      </c>
      <c r="E31" s="53" t="s">
        <v>87</v>
      </c>
      <c r="F31" s="52">
        <v>1</v>
      </c>
      <c r="G31" s="54">
        <v>5</v>
      </c>
      <c r="H31" s="55" t="s">
        <v>414</v>
      </c>
      <c r="I31" s="55">
        <v>271</v>
      </c>
      <c r="J31" s="52">
        <v>1</v>
      </c>
      <c r="K31" s="55">
        <v>4</v>
      </c>
      <c r="L31" s="55" t="s">
        <v>415</v>
      </c>
      <c r="M31" s="55">
        <v>305</v>
      </c>
      <c r="N31" s="53">
        <f t="shared" si="0"/>
        <v>576</v>
      </c>
      <c r="O31" s="53">
        <f t="shared" si="1"/>
        <v>26</v>
      </c>
      <c r="P31" s="56"/>
    </row>
    <row r="32" spans="1:16" ht="12">
      <c r="A32" s="50"/>
      <c r="B32" s="51">
        <v>1020</v>
      </c>
      <c r="C32" s="52" t="s">
        <v>416</v>
      </c>
      <c r="D32" s="52">
        <v>2</v>
      </c>
      <c r="E32" s="53" t="s">
        <v>60</v>
      </c>
      <c r="F32" s="52">
        <v>1</v>
      </c>
      <c r="G32" s="54">
        <v>4</v>
      </c>
      <c r="H32" s="55" t="s">
        <v>417</v>
      </c>
      <c r="I32" s="55">
        <v>429</v>
      </c>
      <c r="J32" s="52">
        <v>1</v>
      </c>
      <c r="K32" s="55">
        <v>3</v>
      </c>
      <c r="L32" s="55" t="s">
        <v>215</v>
      </c>
      <c r="M32" s="55"/>
      <c r="N32" s="53" t="s">
        <v>216</v>
      </c>
      <c r="O32" s="53" t="e">
        <f t="shared" si="1"/>
        <v>#VALUE!</v>
      </c>
      <c r="P32" s="56"/>
    </row>
    <row r="33" spans="1:16" ht="12">
      <c r="A33" s="50"/>
      <c r="B33" s="51">
        <v>1021</v>
      </c>
      <c r="C33" s="52" t="s">
        <v>418</v>
      </c>
      <c r="D33" s="52">
        <v>2</v>
      </c>
      <c r="E33" s="53" t="s">
        <v>60</v>
      </c>
      <c r="F33" s="52">
        <v>5</v>
      </c>
      <c r="G33" s="54">
        <v>3</v>
      </c>
      <c r="H33" s="55" t="s">
        <v>419</v>
      </c>
      <c r="I33" s="55">
        <v>650</v>
      </c>
      <c r="J33" s="52">
        <v>2</v>
      </c>
      <c r="K33" s="55">
        <v>12</v>
      </c>
      <c r="L33" s="55" t="s">
        <v>215</v>
      </c>
      <c r="M33" s="55"/>
      <c r="N33" s="53" t="s">
        <v>216</v>
      </c>
      <c r="O33" s="53" t="e">
        <f t="shared" si="1"/>
        <v>#VALUE!</v>
      </c>
      <c r="P33" s="56"/>
    </row>
    <row r="34" spans="1:16" ht="12">
      <c r="A34" s="50"/>
      <c r="B34" s="51">
        <v>1024</v>
      </c>
      <c r="C34" s="52" t="s">
        <v>420</v>
      </c>
      <c r="D34" s="52">
        <v>1</v>
      </c>
      <c r="E34" s="53" t="s">
        <v>60</v>
      </c>
      <c r="F34" s="52">
        <v>2</v>
      </c>
      <c r="G34" s="54">
        <v>4</v>
      </c>
      <c r="H34" s="55" t="s">
        <v>215</v>
      </c>
      <c r="I34" s="55"/>
      <c r="J34" s="52">
        <v>1</v>
      </c>
      <c r="K34" s="55">
        <v>10</v>
      </c>
      <c r="L34" s="55" t="s">
        <v>215</v>
      </c>
      <c r="M34" s="55"/>
      <c r="N34" s="53" t="s">
        <v>215</v>
      </c>
      <c r="O34" s="53"/>
      <c r="P34" s="56"/>
    </row>
    <row r="35" spans="1:16" ht="12">
      <c r="A35" s="50"/>
      <c r="B35" s="51">
        <v>280</v>
      </c>
      <c r="C35" s="52" t="s">
        <v>421</v>
      </c>
      <c r="D35" s="52">
        <v>2</v>
      </c>
      <c r="E35" s="53" t="s">
        <v>422</v>
      </c>
      <c r="F35" s="52">
        <v>3</v>
      </c>
      <c r="G35" s="54">
        <v>7</v>
      </c>
      <c r="H35" s="55" t="s">
        <v>215</v>
      </c>
      <c r="I35" s="55"/>
      <c r="J35" s="52">
        <v>2</v>
      </c>
      <c r="K35" s="55">
        <v>3</v>
      </c>
      <c r="L35" s="55" t="s">
        <v>215</v>
      </c>
      <c r="M35" s="55"/>
      <c r="N35" s="53" t="s">
        <v>215</v>
      </c>
      <c r="O35" s="53"/>
      <c r="P35" s="56"/>
    </row>
    <row r="36" spans="1:16" ht="12">
      <c r="A36" s="50"/>
      <c r="B36" s="51">
        <v>568</v>
      </c>
      <c r="C36" s="52" t="s">
        <v>423</v>
      </c>
      <c r="D36" s="52">
        <v>3</v>
      </c>
      <c r="E36" s="53" t="s">
        <v>87</v>
      </c>
      <c r="F36" s="52">
        <v>4</v>
      </c>
      <c r="G36" s="54">
        <v>4</v>
      </c>
      <c r="H36" s="55" t="s">
        <v>215</v>
      </c>
      <c r="I36" s="55"/>
      <c r="J36" s="52">
        <v>2</v>
      </c>
      <c r="K36" s="55">
        <v>6</v>
      </c>
      <c r="L36" s="55" t="s">
        <v>215</v>
      </c>
      <c r="M36" s="55"/>
      <c r="N36" s="53" t="s">
        <v>215</v>
      </c>
      <c r="O36" s="53"/>
      <c r="P36" s="56"/>
    </row>
    <row r="37" spans="1:16" ht="12">
      <c r="A37" s="50"/>
      <c r="B37" s="51">
        <v>337</v>
      </c>
      <c r="C37" s="52" t="s">
        <v>424</v>
      </c>
      <c r="D37" s="52">
        <v>2</v>
      </c>
      <c r="E37" s="53" t="s">
        <v>244</v>
      </c>
      <c r="F37" s="52">
        <v>5</v>
      </c>
      <c r="G37" s="54">
        <v>4</v>
      </c>
      <c r="H37" s="55" t="s">
        <v>215</v>
      </c>
      <c r="I37" s="55"/>
      <c r="J37" s="52">
        <v>2</v>
      </c>
      <c r="K37" s="55">
        <v>13</v>
      </c>
      <c r="L37" s="55" t="s">
        <v>215</v>
      </c>
      <c r="M37" s="55"/>
      <c r="N37" s="53" t="s">
        <v>215</v>
      </c>
      <c r="O37" s="53"/>
      <c r="P37" s="56"/>
    </row>
    <row r="38" spans="1:16" ht="12">
      <c r="A38" s="50"/>
      <c r="B38" s="51">
        <v>2706</v>
      </c>
      <c r="C38" s="52" t="s">
        <v>425</v>
      </c>
      <c r="D38" s="52">
        <v>3</v>
      </c>
      <c r="E38" s="53" t="s">
        <v>52</v>
      </c>
      <c r="F38" s="52">
        <v>5</v>
      </c>
      <c r="G38" s="54">
        <v>6</v>
      </c>
      <c r="H38" s="55" t="s">
        <v>215</v>
      </c>
      <c r="I38" s="55"/>
      <c r="J38" s="52">
        <v>2</v>
      </c>
      <c r="K38" s="55">
        <v>15</v>
      </c>
      <c r="L38" s="55" t="s">
        <v>215</v>
      </c>
      <c r="M38" s="55"/>
      <c r="N38" s="53" t="s">
        <v>215</v>
      </c>
      <c r="O38" s="53"/>
      <c r="P38" s="56"/>
    </row>
    <row r="39" spans="1:16" ht="12">
      <c r="A39" s="50"/>
      <c r="B39" s="51"/>
      <c r="C39" s="52"/>
      <c r="D39" s="52"/>
      <c r="E39" s="53"/>
      <c r="F39" s="52"/>
      <c r="G39" s="54"/>
      <c r="H39" s="55"/>
      <c r="I39" s="55"/>
      <c r="J39" s="52"/>
      <c r="K39" s="55"/>
      <c r="L39" s="55"/>
      <c r="M39" s="55"/>
      <c r="N39" s="53"/>
      <c r="O39" s="53"/>
      <c r="P39" s="56"/>
    </row>
    <row r="40" spans="1:16" ht="12">
      <c r="A40" s="50"/>
      <c r="B40" s="51"/>
      <c r="C40" s="52"/>
      <c r="D40" s="52"/>
      <c r="E40" s="53"/>
      <c r="F40" s="52"/>
      <c r="G40" s="54"/>
      <c r="H40" s="55"/>
      <c r="I40" s="55"/>
      <c r="J40" s="52"/>
      <c r="K40" s="55"/>
      <c r="L40" s="55"/>
      <c r="M40" s="55"/>
      <c r="N40" s="53"/>
      <c r="O40" s="53"/>
      <c r="P40" s="56"/>
    </row>
    <row r="41" spans="1:16" ht="12">
      <c r="A41" s="50"/>
      <c r="B41" s="51"/>
      <c r="C41" s="52"/>
      <c r="D41" s="52"/>
      <c r="E41" s="53"/>
      <c r="F41" s="52"/>
      <c r="G41" s="54"/>
      <c r="H41" s="55"/>
      <c r="I41" s="55"/>
      <c r="J41" s="52"/>
      <c r="K41" s="55"/>
      <c r="L41" s="55"/>
      <c r="M41" s="55"/>
      <c r="N41" s="53"/>
      <c r="O41" s="53"/>
      <c r="P41" s="56"/>
    </row>
    <row r="42" spans="1:16" ht="12">
      <c r="A42" s="50"/>
      <c r="B42" s="51"/>
      <c r="C42" s="52"/>
      <c r="D42" s="52"/>
      <c r="E42" s="53"/>
      <c r="F42" s="52"/>
      <c r="G42" s="54"/>
      <c r="H42" s="55"/>
      <c r="I42" s="55"/>
      <c r="J42" s="52"/>
      <c r="K42" s="55"/>
      <c r="L42" s="55"/>
      <c r="M42" s="55"/>
      <c r="N42" s="53"/>
      <c r="O42" s="53"/>
      <c r="P42" s="56"/>
    </row>
    <row r="43" spans="1:16" ht="12">
      <c r="A43" s="50"/>
      <c r="B43" s="51"/>
      <c r="C43" s="52"/>
      <c r="D43" s="52"/>
      <c r="E43" s="53"/>
      <c r="F43" s="52"/>
      <c r="G43" s="54"/>
      <c r="H43" s="55"/>
      <c r="I43" s="55"/>
      <c r="J43" s="52"/>
      <c r="K43" s="54"/>
      <c r="L43" s="55"/>
      <c r="M43" s="55"/>
      <c r="N43" s="53"/>
      <c r="O43" s="53"/>
      <c r="P43" s="56"/>
    </row>
    <row r="44" spans="1:16" ht="12">
      <c r="A44" s="50"/>
      <c r="B44" s="36"/>
      <c r="C44" s="35"/>
      <c r="D44" s="35"/>
      <c r="E44" s="36"/>
      <c r="F44" s="35"/>
      <c r="G44" s="35"/>
      <c r="H44" s="36"/>
      <c r="I44" s="36"/>
      <c r="J44" s="35"/>
      <c r="K44" s="35"/>
      <c r="L44" s="36"/>
      <c r="M44" s="36"/>
      <c r="N44" s="36"/>
      <c r="O44" s="36"/>
      <c r="P44" s="50"/>
    </row>
    <row r="45" spans="1:16" ht="12">
      <c r="A45" s="50"/>
      <c r="C45" s="57"/>
      <c r="D45" s="57"/>
      <c r="E45" s="50"/>
      <c r="F45" s="57"/>
      <c r="G45" s="57"/>
      <c r="H45" s="50"/>
      <c r="I45" s="50"/>
      <c r="J45" s="57"/>
      <c r="K45" s="57"/>
      <c r="L45" s="50"/>
      <c r="M45" s="50"/>
      <c r="N45" s="50"/>
      <c r="O45" s="50"/>
      <c r="P45" s="50"/>
    </row>
  </sheetData>
  <printOptions/>
  <pageMargins left="0.5118110236220472" right="0.5118110236220472" top="0.5905511811023622" bottom="0.39370078740157477" header="590551.1811023622" footer="9055.1181102362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workbookViewId="0" topLeftCell="A1">
      <selection activeCell="P10" sqref="P10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31" customWidth="1"/>
    <col min="5" max="5" width="14.83203125" style="0" customWidth="1"/>
    <col min="6" max="6" width="3.83203125" style="31" customWidth="1"/>
    <col min="7" max="7" width="5" style="31" customWidth="1"/>
    <col min="8" max="8" width="6.83203125" style="32" customWidth="1"/>
    <col min="9" max="9" width="7" style="0" customWidth="1"/>
    <col min="10" max="10" width="8" style="0" customWidth="1"/>
    <col min="11" max="11" width="3.83203125" style="0" customWidth="1"/>
    <col min="12" max="12" width="5" style="0" customWidth="1"/>
    <col min="13" max="13" width="8.33203125" style="0" customWidth="1"/>
    <col min="14" max="14" width="8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1" customHeight="1">
      <c r="A1" s="50"/>
      <c r="B1" s="34" t="s">
        <v>426</v>
      </c>
      <c r="C1" s="36"/>
      <c r="D1" s="35"/>
      <c r="E1" s="36"/>
      <c r="F1" s="35"/>
      <c r="G1" s="35"/>
      <c r="H1" s="37"/>
      <c r="I1" s="56"/>
      <c r="J1" s="50"/>
      <c r="K1" s="50"/>
      <c r="L1" s="50"/>
      <c r="M1" s="50"/>
      <c r="N1" s="50"/>
      <c r="O1" s="50"/>
      <c r="P1" s="50"/>
      <c r="Q1" s="50"/>
    </row>
    <row r="2" spans="1:17" ht="12">
      <c r="A2" s="50"/>
      <c r="B2" s="36"/>
      <c r="C2" s="36"/>
      <c r="D2" s="35"/>
      <c r="E2" s="36"/>
      <c r="F2" s="35"/>
      <c r="G2" s="35"/>
      <c r="H2" s="37"/>
      <c r="I2" s="50"/>
      <c r="J2" s="50"/>
      <c r="K2" s="50"/>
      <c r="L2" s="50"/>
      <c r="M2" s="50"/>
      <c r="N2" s="50"/>
      <c r="O2" s="50"/>
      <c r="P2" s="40" t="s">
        <v>427</v>
      </c>
      <c r="Q2" s="50"/>
    </row>
    <row r="3" spans="1:17" ht="12">
      <c r="A3" s="50"/>
      <c r="B3" s="41"/>
      <c r="C3" s="42"/>
      <c r="D3" s="42"/>
      <c r="E3" s="42"/>
      <c r="F3" s="42"/>
      <c r="G3" s="35"/>
      <c r="H3" s="44" t="s">
        <v>428</v>
      </c>
      <c r="I3" s="35"/>
      <c r="J3" s="35"/>
      <c r="K3" s="42"/>
      <c r="L3" s="35"/>
      <c r="M3" s="35" t="s">
        <v>429</v>
      </c>
      <c r="N3" s="35"/>
      <c r="O3" s="42"/>
      <c r="P3" s="42"/>
      <c r="Q3" s="46"/>
    </row>
    <row r="4" spans="1:17" ht="9.75" customHeight="1">
      <c r="A4" s="50"/>
      <c r="B4" s="46" t="s">
        <v>36</v>
      </c>
      <c r="C4" s="47" t="s">
        <v>37</v>
      </c>
      <c r="D4" s="47" t="s">
        <v>38</v>
      </c>
      <c r="E4" s="47" t="s">
        <v>39</v>
      </c>
      <c r="F4" s="47"/>
      <c r="H4" s="48"/>
      <c r="I4" s="31"/>
      <c r="J4" s="31"/>
      <c r="K4" s="47"/>
      <c r="L4" s="31"/>
      <c r="M4" s="31"/>
      <c r="N4" s="31"/>
      <c r="O4" s="47"/>
      <c r="P4" s="47"/>
      <c r="Q4" s="46"/>
    </row>
    <row r="5" spans="1:17" ht="9.75" customHeight="1">
      <c r="A5" s="50"/>
      <c r="B5" s="46"/>
      <c r="C5" s="47"/>
      <c r="D5" s="47"/>
      <c r="E5" s="47"/>
      <c r="F5" s="47" t="s">
        <v>41</v>
      </c>
      <c r="G5" s="31" t="s">
        <v>42</v>
      </c>
      <c r="H5" s="48" t="s">
        <v>43</v>
      </c>
      <c r="I5" s="31" t="s">
        <v>44</v>
      </c>
      <c r="J5" s="31" t="s">
        <v>45</v>
      </c>
      <c r="K5" s="47" t="s">
        <v>41</v>
      </c>
      <c r="L5" s="31" t="s">
        <v>42</v>
      </c>
      <c r="M5" s="31" t="s">
        <v>43</v>
      </c>
      <c r="N5" s="31" t="s">
        <v>45</v>
      </c>
      <c r="O5" s="47" t="s">
        <v>337</v>
      </c>
      <c r="P5" s="47" t="s">
        <v>46</v>
      </c>
      <c r="Q5" s="46"/>
    </row>
    <row r="6" spans="1:17" ht="12">
      <c r="A6" s="50">
        <v>1</v>
      </c>
      <c r="B6" s="51">
        <v>3</v>
      </c>
      <c r="C6" s="53" t="s">
        <v>430</v>
      </c>
      <c r="D6" s="52">
        <v>3</v>
      </c>
      <c r="E6" s="53" t="s">
        <v>239</v>
      </c>
      <c r="F6" s="52">
        <v>2</v>
      </c>
      <c r="G6" s="54">
        <v>6</v>
      </c>
      <c r="H6" s="55" t="s">
        <v>431</v>
      </c>
      <c r="I6" s="55">
        <v>1.4</v>
      </c>
      <c r="J6" s="55">
        <v>638</v>
      </c>
      <c r="K6" s="52">
        <v>1</v>
      </c>
      <c r="L6" s="54">
        <v>6</v>
      </c>
      <c r="M6" s="55" t="s">
        <v>432</v>
      </c>
      <c r="N6" s="55">
        <v>606</v>
      </c>
      <c r="O6" s="53">
        <f>IF(H6="","",J6+N6)</f>
        <v>1244</v>
      </c>
      <c r="P6" s="53">
        <f>IF(O6="","",RANK(O6,$O$6:$O$14))</f>
        <v>1</v>
      </c>
      <c r="Q6" s="56"/>
    </row>
    <row r="7" spans="1:17" ht="12">
      <c r="A7" s="50">
        <v>2</v>
      </c>
      <c r="B7" s="51">
        <v>2708</v>
      </c>
      <c r="C7" s="53" t="s">
        <v>433</v>
      </c>
      <c r="D7" s="52">
        <v>3</v>
      </c>
      <c r="E7" s="53" t="s">
        <v>52</v>
      </c>
      <c r="F7" s="52">
        <v>2</v>
      </c>
      <c r="G7" s="54">
        <v>4</v>
      </c>
      <c r="H7" s="55" t="s">
        <v>434</v>
      </c>
      <c r="I7" s="55">
        <v>1.4</v>
      </c>
      <c r="J7" s="55">
        <v>675</v>
      </c>
      <c r="K7" s="52">
        <v>1</v>
      </c>
      <c r="L7" s="54">
        <v>5</v>
      </c>
      <c r="M7" s="55" t="s">
        <v>435</v>
      </c>
      <c r="N7" s="55">
        <v>550</v>
      </c>
      <c r="O7" s="53">
        <f>IF(H7="","",J7+N7)</f>
        <v>1225</v>
      </c>
      <c r="P7" s="53">
        <f>IF(O7="","",RANK(O7,$O$6:$O$14))</f>
        <v>2</v>
      </c>
      <c r="Q7" s="56"/>
    </row>
    <row r="8" spans="1:17" ht="12">
      <c r="A8" s="50">
        <v>3</v>
      </c>
      <c r="B8" s="51">
        <v>192</v>
      </c>
      <c r="C8" s="53" t="s">
        <v>436</v>
      </c>
      <c r="D8" s="52">
        <v>1</v>
      </c>
      <c r="E8" s="53" t="s">
        <v>252</v>
      </c>
      <c r="F8" s="52">
        <v>1</v>
      </c>
      <c r="G8" s="54">
        <v>7</v>
      </c>
      <c r="H8" s="55" t="s">
        <v>437</v>
      </c>
      <c r="I8" s="55">
        <v>1.1</v>
      </c>
      <c r="J8" s="55">
        <v>605</v>
      </c>
      <c r="K8" s="52">
        <v>1</v>
      </c>
      <c r="L8" s="54">
        <v>4</v>
      </c>
      <c r="M8" s="55" t="s">
        <v>438</v>
      </c>
      <c r="N8" s="55">
        <v>549</v>
      </c>
      <c r="O8" s="53">
        <f>IF(H8="","",J8+N8)</f>
        <v>1154</v>
      </c>
      <c r="P8" s="53">
        <f>IF(O8="","",RANK(O8,$O$6:$O$14))</f>
        <v>3</v>
      </c>
      <c r="Q8" s="56"/>
    </row>
    <row r="9" spans="1:17" ht="12">
      <c r="A9" s="50">
        <v>4</v>
      </c>
      <c r="B9" s="51">
        <v>73</v>
      </c>
      <c r="C9" s="53" t="s">
        <v>439</v>
      </c>
      <c r="D9" s="52">
        <v>1</v>
      </c>
      <c r="E9" s="53" t="s">
        <v>440</v>
      </c>
      <c r="F9" s="52">
        <v>1</v>
      </c>
      <c r="G9" s="54">
        <v>6</v>
      </c>
      <c r="H9" s="55" t="s">
        <v>441</v>
      </c>
      <c r="I9" s="55">
        <v>1.1</v>
      </c>
      <c r="J9" s="55">
        <v>537</v>
      </c>
      <c r="K9" s="52">
        <v>1</v>
      </c>
      <c r="L9" s="54">
        <v>3</v>
      </c>
      <c r="M9" s="55" t="s">
        <v>442</v>
      </c>
      <c r="N9" s="55">
        <v>464</v>
      </c>
      <c r="O9" s="53">
        <f>IF(H9="","",J9+N9)</f>
        <v>1001</v>
      </c>
      <c r="P9" s="53">
        <f>IF(O9="","",RANK(O9,$O$6:$O$14))</f>
        <v>4</v>
      </c>
      <c r="Q9" s="56"/>
    </row>
    <row r="10" spans="1:17" ht="12">
      <c r="A10" s="50">
        <v>5</v>
      </c>
      <c r="B10" s="51">
        <v>5</v>
      </c>
      <c r="C10" s="53" t="s">
        <v>443</v>
      </c>
      <c r="D10" s="52">
        <v>2</v>
      </c>
      <c r="E10" s="53" t="s">
        <v>239</v>
      </c>
      <c r="F10" s="52">
        <v>1</v>
      </c>
      <c r="G10" s="54">
        <v>4</v>
      </c>
      <c r="H10" s="55" t="s">
        <v>444</v>
      </c>
      <c r="I10" s="55">
        <v>1.1</v>
      </c>
      <c r="J10" s="55">
        <v>680</v>
      </c>
      <c r="K10" s="52">
        <v>1</v>
      </c>
      <c r="L10" s="54">
        <v>2</v>
      </c>
      <c r="M10" s="55" t="s">
        <v>445</v>
      </c>
      <c r="N10" s="55">
        <v>78</v>
      </c>
      <c r="O10" s="53">
        <f>IF(H10="","",J10+N10)</f>
        <v>758</v>
      </c>
      <c r="P10" s="53">
        <f>IF(O10="","",RANK(O10,$O$6:$O$14))</f>
        <v>5</v>
      </c>
      <c r="Q10" s="56"/>
    </row>
    <row r="11" spans="1:17" ht="12">
      <c r="A11" s="50">
        <v>6</v>
      </c>
      <c r="B11" s="51">
        <v>385</v>
      </c>
      <c r="C11" s="53" t="s">
        <v>446</v>
      </c>
      <c r="D11" s="52">
        <v>2</v>
      </c>
      <c r="E11" s="53" t="s">
        <v>447</v>
      </c>
      <c r="F11" s="52">
        <v>1</v>
      </c>
      <c r="G11" s="54">
        <v>3</v>
      </c>
      <c r="H11" s="55" t="s">
        <v>215</v>
      </c>
      <c r="I11" s="55"/>
      <c r="J11" s="55"/>
      <c r="K11" s="52">
        <v>1</v>
      </c>
      <c r="L11" s="54"/>
      <c r="M11" s="55" t="s">
        <v>215</v>
      </c>
      <c r="N11" s="55"/>
      <c r="O11" s="53" t="s">
        <v>215</v>
      </c>
      <c r="P11" s="53"/>
      <c r="Q11" s="56"/>
    </row>
    <row r="12" spans="1:17" ht="12">
      <c r="A12" s="50">
        <v>7</v>
      </c>
      <c r="B12" s="51">
        <v>315</v>
      </c>
      <c r="C12" s="53" t="s">
        <v>448</v>
      </c>
      <c r="D12" s="52">
        <v>1</v>
      </c>
      <c r="E12" s="53" t="s">
        <v>319</v>
      </c>
      <c r="F12" s="52">
        <v>1</v>
      </c>
      <c r="G12" s="54">
        <v>5</v>
      </c>
      <c r="H12" s="55" t="s">
        <v>215</v>
      </c>
      <c r="I12" s="55"/>
      <c r="J12" s="55"/>
      <c r="K12" s="52">
        <v>2</v>
      </c>
      <c r="L12" s="54"/>
      <c r="M12" s="55" t="s">
        <v>215</v>
      </c>
      <c r="N12" s="55"/>
      <c r="O12" s="53" t="s">
        <v>215</v>
      </c>
      <c r="P12" s="53"/>
      <c r="Q12" s="56"/>
    </row>
    <row r="13" spans="1:17" ht="12">
      <c r="A13" s="50">
        <v>8</v>
      </c>
      <c r="B13" s="51">
        <v>17</v>
      </c>
      <c r="C13" s="53" t="s">
        <v>228</v>
      </c>
      <c r="D13" s="52">
        <v>3</v>
      </c>
      <c r="E13" s="53" t="s">
        <v>229</v>
      </c>
      <c r="F13" s="52">
        <v>2</v>
      </c>
      <c r="G13" s="54">
        <v>3</v>
      </c>
      <c r="H13" s="55" t="s">
        <v>215</v>
      </c>
      <c r="I13" s="55"/>
      <c r="J13" s="55"/>
      <c r="K13" s="52">
        <v>2</v>
      </c>
      <c r="L13" s="54"/>
      <c r="M13" s="55" t="s">
        <v>215</v>
      </c>
      <c r="N13" s="55"/>
      <c r="O13" s="53" t="s">
        <v>215</v>
      </c>
      <c r="P13" s="53"/>
      <c r="Q13" s="56"/>
    </row>
    <row r="14" spans="1:17" ht="12">
      <c r="A14" s="50"/>
      <c r="B14" s="51">
        <v>110</v>
      </c>
      <c r="C14" s="53" t="s">
        <v>449</v>
      </c>
      <c r="D14" s="52">
        <v>2</v>
      </c>
      <c r="E14" s="53" t="s">
        <v>278</v>
      </c>
      <c r="F14" s="52">
        <v>2</v>
      </c>
      <c r="G14" s="54">
        <v>5</v>
      </c>
      <c r="H14" s="55" t="s">
        <v>215</v>
      </c>
      <c r="I14" s="55"/>
      <c r="J14" s="55"/>
      <c r="K14" s="52">
        <v>1</v>
      </c>
      <c r="L14" s="54"/>
      <c r="M14" s="55" t="s">
        <v>215</v>
      </c>
      <c r="N14" s="55"/>
      <c r="O14" s="53" t="s">
        <v>215</v>
      </c>
      <c r="P14" s="53"/>
      <c r="Q14" s="56"/>
    </row>
    <row r="15" spans="1:17" ht="12">
      <c r="A15" s="50"/>
      <c r="B15" s="51"/>
      <c r="C15" s="53"/>
      <c r="D15" s="52"/>
      <c r="E15" s="53"/>
      <c r="F15" s="52"/>
      <c r="G15" s="54"/>
      <c r="H15" s="55"/>
      <c r="I15" s="55"/>
      <c r="J15" s="55"/>
      <c r="K15" s="52"/>
      <c r="L15" s="54"/>
      <c r="M15" s="55"/>
      <c r="N15" s="55"/>
      <c r="O15" s="53">
        <f>IF(H15="","",J15+N15)</f>
      </c>
      <c r="P15" s="53">
        <f>IF(O15="","",RANK(O15,$N$6:$N$15))</f>
      </c>
      <c r="Q15" s="56"/>
    </row>
    <row r="16" spans="1:17" ht="12">
      <c r="A16" s="50"/>
      <c r="B16" s="36"/>
      <c r="C16" s="36"/>
      <c r="D16" s="35"/>
      <c r="E16" s="36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50"/>
    </row>
  </sheetData>
  <printOptions/>
  <pageMargins left="0.4330708661417323" right="0.4330708661417323" top="0.5905511811023622" bottom="0.5905511811023622" header="590551.1811023622" footer="9055.1181102362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="125" zoomScaleNormal="125" zoomScaleSheetLayoutView="100" workbookViewId="0" topLeftCell="A1">
      <selection activeCell="Q6" sqref="Q6"/>
    </sheetView>
  </sheetViews>
  <sheetFormatPr defaultColWidth="17.16015625" defaultRowHeight="16.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86" customWidth="1"/>
    <col min="5" max="5" width="14.83203125" style="0" customWidth="1"/>
    <col min="6" max="6" width="3.83203125" style="86" customWidth="1"/>
    <col min="7" max="7" width="4.83203125" style="86" customWidth="1"/>
    <col min="8" max="8" width="5.83203125" style="87" customWidth="1"/>
    <col min="9" max="9" width="5.83203125" style="88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87" customWidth="1"/>
    <col min="14" max="14" width="5.83203125" style="0" customWidth="1"/>
    <col min="15" max="15" width="9.83203125" style="0" customWidth="1"/>
    <col min="16" max="16" width="5.83203125" style="0" customWidth="1"/>
  </cols>
  <sheetData>
    <row r="1" spans="1:17" ht="22.5" customHeight="1">
      <c r="A1" s="104"/>
      <c r="B1" s="89" t="s">
        <v>450</v>
      </c>
      <c r="C1" s="90"/>
      <c r="D1" s="91"/>
      <c r="E1" s="90"/>
      <c r="F1" s="91"/>
      <c r="G1" s="91"/>
      <c r="H1" s="92"/>
      <c r="I1" s="93"/>
      <c r="J1" s="104"/>
      <c r="K1" s="86"/>
      <c r="L1" s="86"/>
      <c r="N1" s="104"/>
      <c r="O1" s="104"/>
      <c r="P1" s="104"/>
      <c r="Q1" s="104"/>
    </row>
    <row r="2" spans="1:17" ht="12.75">
      <c r="A2" s="104"/>
      <c r="B2" s="90"/>
      <c r="C2" s="90"/>
      <c r="D2" s="91"/>
      <c r="E2" s="90"/>
      <c r="F2" s="91"/>
      <c r="G2" s="91"/>
      <c r="H2" s="92"/>
      <c r="J2" s="104"/>
      <c r="K2" s="86"/>
      <c r="L2" s="86"/>
      <c r="N2" s="104"/>
      <c r="O2" s="104"/>
      <c r="P2" s="94" t="s">
        <v>451</v>
      </c>
      <c r="Q2" s="104"/>
    </row>
    <row r="3" spans="1:17" ht="12.75">
      <c r="A3" s="104"/>
      <c r="B3" s="95"/>
      <c r="C3" s="96"/>
      <c r="D3" s="96"/>
      <c r="E3" s="96"/>
      <c r="F3" s="97"/>
      <c r="G3" s="90"/>
      <c r="H3" s="98" t="s">
        <v>452</v>
      </c>
      <c r="I3" s="99"/>
      <c r="J3" s="91"/>
      <c r="K3" s="96"/>
      <c r="L3" s="91"/>
      <c r="M3" s="98" t="s">
        <v>453</v>
      </c>
      <c r="N3" s="91"/>
      <c r="O3" s="96"/>
      <c r="P3" s="96"/>
      <c r="Q3" s="100"/>
    </row>
    <row r="4" spans="1:17" ht="10.5" customHeight="1">
      <c r="A4" s="104"/>
      <c r="B4" s="100" t="s">
        <v>36</v>
      </c>
      <c r="C4" s="101" t="s">
        <v>37</v>
      </c>
      <c r="D4" s="101" t="s">
        <v>38</v>
      </c>
      <c r="E4" s="101" t="s">
        <v>39</v>
      </c>
      <c r="F4" s="101"/>
      <c r="H4" s="102"/>
      <c r="I4" s="103"/>
      <c r="J4" s="86"/>
      <c r="K4" s="101"/>
      <c r="L4" s="86"/>
      <c r="M4" s="102"/>
      <c r="N4" s="86"/>
      <c r="O4" s="101"/>
      <c r="P4" s="101"/>
      <c r="Q4" s="100"/>
    </row>
    <row r="5" spans="1:17" ht="10.5" customHeight="1">
      <c r="A5" s="104"/>
      <c r="B5" s="100"/>
      <c r="C5" s="101"/>
      <c r="D5" s="101"/>
      <c r="E5" s="101"/>
      <c r="F5" s="101" t="s">
        <v>41</v>
      </c>
      <c r="G5" s="86" t="s">
        <v>454</v>
      </c>
      <c r="H5" s="102" t="s">
        <v>43</v>
      </c>
      <c r="I5" s="103" t="s">
        <v>44</v>
      </c>
      <c r="J5" s="86" t="s">
        <v>45</v>
      </c>
      <c r="K5" s="101" t="s">
        <v>41</v>
      </c>
      <c r="L5" s="86" t="s">
        <v>454</v>
      </c>
      <c r="M5" s="102" t="s">
        <v>43</v>
      </c>
      <c r="N5" s="86" t="s">
        <v>45</v>
      </c>
      <c r="O5" s="101" t="s">
        <v>337</v>
      </c>
      <c r="P5" s="101" t="s">
        <v>46</v>
      </c>
      <c r="Q5" s="100"/>
    </row>
    <row r="6" spans="1:17" ht="12.75">
      <c r="A6" s="104">
        <v>1</v>
      </c>
      <c r="B6" s="105">
        <v>2713</v>
      </c>
      <c r="C6" s="106" t="s">
        <v>455</v>
      </c>
      <c r="D6" s="107">
        <v>1</v>
      </c>
      <c r="E6" s="106" t="s">
        <v>52</v>
      </c>
      <c r="F6" s="107">
        <v>1</v>
      </c>
      <c r="G6" s="108">
        <v>8</v>
      </c>
      <c r="H6" s="109" t="s">
        <v>456</v>
      </c>
      <c r="I6" s="109">
        <v>0</v>
      </c>
      <c r="J6" s="109">
        <v>612</v>
      </c>
      <c r="K6" s="107"/>
      <c r="L6" s="108">
        <v>1</v>
      </c>
      <c r="M6" s="109" t="s">
        <v>457</v>
      </c>
      <c r="N6" s="109">
        <v>452</v>
      </c>
      <c r="O6" s="106">
        <f aca="true" t="shared" si="0" ref="O6:O16">IF(H6="","",J6+N6)</f>
        <v>1064</v>
      </c>
      <c r="P6" s="106">
        <f aca="true" t="shared" si="1" ref="P6:P16">IF(O6="","",RANK(O6,$O$6:$O$20))</f>
        <v>1</v>
      </c>
      <c r="Q6" s="110"/>
    </row>
    <row r="7" spans="1:17" ht="12.75">
      <c r="A7" s="104">
        <v>2</v>
      </c>
      <c r="B7" s="105">
        <v>599</v>
      </c>
      <c r="C7" s="106" t="s">
        <v>458</v>
      </c>
      <c r="D7" s="107">
        <v>2</v>
      </c>
      <c r="E7" s="106" t="s">
        <v>87</v>
      </c>
      <c r="F7" s="107">
        <v>1</v>
      </c>
      <c r="G7" s="108">
        <v>13</v>
      </c>
      <c r="H7" s="109" t="s">
        <v>459</v>
      </c>
      <c r="I7" s="109">
        <v>-0.9</v>
      </c>
      <c r="J7" s="109">
        <v>548</v>
      </c>
      <c r="K7" s="107"/>
      <c r="L7" s="108">
        <v>6</v>
      </c>
      <c r="M7" s="109" t="s">
        <v>457</v>
      </c>
      <c r="N7" s="109">
        <v>452</v>
      </c>
      <c r="O7" s="106">
        <f t="shared" si="0"/>
        <v>1000</v>
      </c>
      <c r="P7" s="106">
        <f t="shared" si="1"/>
        <v>2</v>
      </c>
      <c r="Q7" s="110"/>
    </row>
    <row r="8" spans="1:17" ht="12.75">
      <c r="A8" s="104">
        <v>3</v>
      </c>
      <c r="B8" s="105">
        <v>103</v>
      </c>
      <c r="C8" s="106" t="s">
        <v>460</v>
      </c>
      <c r="D8" s="107">
        <v>2</v>
      </c>
      <c r="E8" s="106" t="s">
        <v>80</v>
      </c>
      <c r="F8" s="107">
        <v>1</v>
      </c>
      <c r="G8" s="108">
        <v>15</v>
      </c>
      <c r="H8" s="109" t="s">
        <v>461</v>
      </c>
      <c r="I8" s="109">
        <v>0.6</v>
      </c>
      <c r="J8" s="109">
        <v>662</v>
      </c>
      <c r="K8" s="107"/>
      <c r="L8" s="108">
        <v>8</v>
      </c>
      <c r="M8" s="109" t="s">
        <v>462</v>
      </c>
      <c r="N8" s="109">
        <v>299</v>
      </c>
      <c r="O8" s="106">
        <f t="shared" si="0"/>
        <v>961</v>
      </c>
      <c r="P8" s="106">
        <f t="shared" si="1"/>
        <v>3</v>
      </c>
      <c r="Q8" s="110"/>
    </row>
    <row r="9" spans="1:17" ht="12.75">
      <c r="A9" s="104">
        <v>4</v>
      </c>
      <c r="B9" s="105">
        <v>112</v>
      </c>
      <c r="C9" s="106" t="s">
        <v>463</v>
      </c>
      <c r="D9" s="107">
        <v>2</v>
      </c>
      <c r="E9" s="106" t="s">
        <v>80</v>
      </c>
      <c r="F9" s="107">
        <v>1</v>
      </c>
      <c r="G9" s="108">
        <v>2</v>
      </c>
      <c r="H9" s="109" t="s">
        <v>464</v>
      </c>
      <c r="I9" s="109">
        <v>-0.3</v>
      </c>
      <c r="J9" s="109">
        <v>635</v>
      </c>
      <c r="K9" s="107"/>
      <c r="L9" s="108">
        <v>10</v>
      </c>
      <c r="M9" s="109" t="s">
        <v>465</v>
      </c>
      <c r="N9" s="109">
        <v>248</v>
      </c>
      <c r="O9" s="106">
        <f t="shared" si="0"/>
        <v>883</v>
      </c>
      <c r="P9" s="106">
        <f t="shared" si="1"/>
        <v>4</v>
      </c>
      <c r="Q9" s="110"/>
    </row>
    <row r="10" spans="1:17" ht="12.75">
      <c r="A10" s="104">
        <v>5</v>
      </c>
      <c r="B10" s="105">
        <v>105</v>
      </c>
      <c r="C10" s="106" t="s">
        <v>466</v>
      </c>
      <c r="D10" s="107">
        <v>2</v>
      </c>
      <c r="E10" s="106" t="s">
        <v>80</v>
      </c>
      <c r="F10" s="107">
        <v>1</v>
      </c>
      <c r="G10" s="108">
        <v>10</v>
      </c>
      <c r="H10" s="109" t="s">
        <v>467</v>
      </c>
      <c r="I10" s="109">
        <v>-0.3</v>
      </c>
      <c r="J10" s="109">
        <v>479</v>
      </c>
      <c r="K10" s="107"/>
      <c r="L10" s="108">
        <v>3</v>
      </c>
      <c r="M10" s="109" t="s">
        <v>468</v>
      </c>
      <c r="N10" s="109">
        <v>400</v>
      </c>
      <c r="O10" s="106">
        <f t="shared" si="0"/>
        <v>879</v>
      </c>
      <c r="P10" s="106">
        <f t="shared" si="1"/>
        <v>5</v>
      </c>
      <c r="Q10" s="110"/>
    </row>
    <row r="11" spans="1:17" ht="12.75">
      <c r="A11" s="104">
        <v>6</v>
      </c>
      <c r="B11" s="105">
        <v>111</v>
      </c>
      <c r="C11" s="106" t="s">
        <v>469</v>
      </c>
      <c r="D11" s="107">
        <v>2</v>
      </c>
      <c r="E11" s="106" t="s">
        <v>80</v>
      </c>
      <c r="F11" s="107">
        <v>1</v>
      </c>
      <c r="G11" s="108">
        <v>6</v>
      </c>
      <c r="H11" s="109" t="s">
        <v>470</v>
      </c>
      <c r="I11" s="109">
        <v>-0.4</v>
      </c>
      <c r="J11" s="109">
        <v>477</v>
      </c>
      <c r="K11" s="107"/>
      <c r="L11" s="108">
        <v>14</v>
      </c>
      <c r="M11" s="109" t="s">
        <v>462</v>
      </c>
      <c r="N11" s="109">
        <v>299</v>
      </c>
      <c r="O11" s="106">
        <f t="shared" si="0"/>
        <v>776</v>
      </c>
      <c r="P11" s="106">
        <f t="shared" si="1"/>
        <v>6</v>
      </c>
      <c r="Q11" s="110"/>
    </row>
    <row r="12" spans="1:17" ht="12.75">
      <c r="A12" s="104">
        <v>7</v>
      </c>
      <c r="B12" s="105">
        <v>114</v>
      </c>
      <c r="C12" s="106" t="s">
        <v>471</v>
      </c>
      <c r="D12" s="107">
        <v>1</v>
      </c>
      <c r="E12" s="106" t="s">
        <v>80</v>
      </c>
      <c r="F12" s="107">
        <v>1</v>
      </c>
      <c r="G12" s="108">
        <v>4</v>
      </c>
      <c r="H12" s="109" t="s">
        <v>472</v>
      </c>
      <c r="I12" s="109">
        <v>-0.7</v>
      </c>
      <c r="J12" s="109">
        <v>524</v>
      </c>
      <c r="K12" s="107"/>
      <c r="L12" s="108">
        <v>12</v>
      </c>
      <c r="M12" s="109" t="s">
        <v>465</v>
      </c>
      <c r="N12" s="109">
        <v>248</v>
      </c>
      <c r="O12" s="106">
        <f t="shared" si="0"/>
        <v>772</v>
      </c>
      <c r="P12" s="106">
        <f t="shared" si="1"/>
        <v>7</v>
      </c>
      <c r="Q12" s="110"/>
    </row>
    <row r="13" spans="1:17" ht="12.75">
      <c r="A13" s="104">
        <v>8</v>
      </c>
      <c r="B13" s="105">
        <v>110</v>
      </c>
      <c r="C13" s="106" t="s">
        <v>473</v>
      </c>
      <c r="D13" s="107">
        <v>2</v>
      </c>
      <c r="E13" s="106" t="s">
        <v>80</v>
      </c>
      <c r="F13" s="107">
        <v>1</v>
      </c>
      <c r="G13" s="108">
        <v>14</v>
      </c>
      <c r="H13" s="109" t="s">
        <v>474</v>
      </c>
      <c r="I13" s="109">
        <v>0</v>
      </c>
      <c r="J13" s="109">
        <v>540</v>
      </c>
      <c r="K13" s="107"/>
      <c r="L13" s="108">
        <v>7</v>
      </c>
      <c r="M13" s="109" t="s">
        <v>475</v>
      </c>
      <c r="N13" s="109">
        <v>198</v>
      </c>
      <c r="O13" s="106">
        <f t="shared" si="0"/>
        <v>738</v>
      </c>
      <c r="P13" s="106">
        <f t="shared" si="1"/>
        <v>8</v>
      </c>
      <c r="Q13" s="110"/>
    </row>
    <row r="14" spans="1:17" ht="12.75">
      <c r="A14" s="104"/>
      <c r="B14" s="105">
        <v>282</v>
      </c>
      <c r="C14" s="106" t="s">
        <v>476</v>
      </c>
      <c r="D14" s="107">
        <v>1</v>
      </c>
      <c r="E14" s="106" t="s">
        <v>100</v>
      </c>
      <c r="F14" s="107">
        <v>1</v>
      </c>
      <c r="G14" s="108">
        <v>5</v>
      </c>
      <c r="H14" s="109" t="s">
        <v>477</v>
      </c>
      <c r="I14" s="109">
        <v>-0.5</v>
      </c>
      <c r="J14" s="109">
        <v>424</v>
      </c>
      <c r="K14" s="107"/>
      <c r="L14" s="108">
        <v>13</v>
      </c>
      <c r="M14" s="109" t="s">
        <v>462</v>
      </c>
      <c r="N14" s="109">
        <v>299</v>
      </c>
      <c r="O14" s="106">
        <f t="shared" si="0"/>
        <v>723</v>
      </c>
      <c r="P14" s="106">
        <f t="shared" si="1"/>
        <v>9</v>
      </c>
      <c r="Q14" s="110"/>
    </row>
    <row r="15" spans="1:17" ht="12.75">
      <c r="A15" s="104"/>
      <c r="B15" s="105">
        <v>281</v>
      </c>
      <c r="C15" s="106" t="s">
        <v>478</v>
      </c>
      <c r="D15" s="107">
        <v>1</v>
      </c>
      <c r="E15" s="106" t="s">
        <v>100</v>
      </c>
      <c r="F15" s="107">
        <v>1</v>
      </c>
      <c r="G15" s="108">
        <v>9</v>
      </c>
      <c r="H15" s="109" t="s">
        <v>479</v>
      </c>
      <c r="I15" s="109">
        <v>0</v>
      </c>
      <c r="J15" s="109">
        <v>395</v>
      </c>
      <c r="K15" s="107"/>
      <c r="L15" s="108">
        <v>2</v>
      </c>
      <c r="M15" s="109" t="s">
        <v>465</v>
      </c>
      <c r="N15" s="109">
        <v>248</v>
      </c>
      <c r="O15" s="106">
        <f t="shared" si="0"/>
        <v>643</v>
      </c>
      <c r="P15" s="106">
        <f t="shared" si="1"/>
        <v>10</v>
      </c>
      <c r="Q15" s="110"/>
    </row>
    <row r="16" spans="1:17" ht="12.75">
      <c r="A16" s="104"/>
      <c r="B16" s="105">
        <v>106</v>
      </c>
      <c r="C16" s="106" t="s">
        <v>480</v>
      </c>
      <c r="D16" s="107">
        <v>2</v>
      </c>
      <c r="E16" s="106" t="s">
        <v>80</v>
      </c>
      <c r="F16" s="107">
        <v>1</v>
      </c>
      <c r="G16" s="108">
        <v>11</v>
      </c>
      <c r="H16" s="109" t="s">
        <v>481</v>
      </c>
      <c r="I16" s="109">
        <v>-0.2</v>
      </c>
      <c r="J16" s="109">
        <v>420</v>
      </c>
      <c r="K16" s="107"/>
      <c r="L16" s="108">
        <v>4</v>
      </c>
      <c r="M16" s="109" t="s">
        <v>482</v>
      </c>
      <c r="N16" s="109">
        <v>0</v>
      </c>
      <c r="O16" s="106">
        <f t="shared" si="0"/>
        <v>420</v>
      </c>
      <c r="P16" s="106">
        <f t="shared" si="1"/>
        <v>11</v>
      </c>
      <c r="Q16" s="110"/>
    </row>
    <row r="17" spans="1:17" ht="12.75">
      <c r="A17" s="104"/>
      <c r="B17" s="105">
        <v>275</v>
      </c>
      <c r="C17" s="106" t="s">
        <v>483</v>
      </c>
      <c r="D17" s="107">
        <v>2</v>
      </c>
      <c r="E17" s="106" t="s">
        <v>100</v>
      </c>
      <c r="F17" s="107">
        <v>1</v>
      </c>
      <c r="G17" s="108">
        <v>1</v>
      </c>
      <c r="H17" s="109" t="s">
        <v>215</v>
      </c>
      <c r="I17" s="109"/>
      <c r="J17" s="109"/>
      <c r="K17" s="107"/>
      <c r="L17" s="108">
        <v>9</v>
      </c>
      <c r="M17" s="109" t="s">
        <v>215</v>
      </c>
      <c r="N17" s="109"/>
      <c r="O17" s="106" t="s">
        <v>215</v>
      </c>
      <c r="P17" s="106"/>
      <c r="Q17" s="110"/>
    </row>
    <row r="18" spans="1:17" ht="12.75">
      <c r="A18" s="104"/>
      <c r="B18" s="105">
        <v>2701</v>
      </c>
      <c r="C18" s="106" t="s">
        <v>484</v>
      </c>
      <c r="D18" s="107">
        <v>3</v>
      </c>
      <c r="E18" s="106" t="s">
        <v>52</v>
      </c>
      <c r="F18" s="107">
        <v>1</v>
      </c>
      <c r="G18" s="108">
        <v>3</v>
      </c>
      <c r="H18" s="109" t="s">
        <v>215</v>
      </c>
      <c r="I18" s="109"/>
      <c r="J18" s="109"/>
      <c r="K18" s="107"/>
      <c r="L18" s="108">
        <v>11</v>
      </c>
      <c r="M18" s="109" t="s">
        <v>215</v>
      </c>
      <c r="N18" s="109"/>
      <c r="O18" s="106" t="s">
        <v>215</v>
      </c>
      <c r="P18" s="106"/>
      <c r="Q18" s="110"/>
    </row>
    <row r="19" spans="1:17" ht="12.75">
      <c r="A19" s="104"/>
      <c r="B19" s="105">
        <v>1026</v>
      </c>
      <c r="C19" s="106" t="s">
        <v>485</v>
      </c>
      <c r="D19" s="107">
        <v>1</v>
      </c>
      <c r="E19" s="106" t="s">
        <v>60</v>
      </c>
      <c r="F19" s="107">
        <v>1</v>
      </c>
      <c r="G19" s="108">
        <v>7</v>
      </c>
      <c r="H19" s="109" t="s">
        <v>215</v>
      </c>
      <c r="I19" s="109"/>
      <c r="J19" s="109"/>
      <c r="K19" s="107"/>
      <c r="L19" s="108">
        <v>15</v>
      </c>
      <c r="M19" s="109" t="s">
        <v>215</v>
      </c>
      <c r="N19" s="109"/>
      <c r="O19" s="106" t="s">
        <v>215</v>
      </c>
      <c r="P19" s="106"/>
      <c r="Q19" s="110"/>
    </row>
    <row r="20" spans="1:17" ht="12.75">
      <c r="A20" s="104"/>
      <c r="B20" s="105">
        <v>1029</v>
      </c>
      <c r="C20" s="106" t="s">
        <v>486</v>
      </c>
      <c r="D20" s="107">
        <v>1</v>
      </c>
      <c r="E20" s="106" t="s">
        <v>60</v>
      </c>
      <c r="F20" s="107">
        <v>1</v>
      </c>
      <c r="G20" s="108">
        <v>12</v>
      </c>
      <c r="H20" s="109" t="s">
        <v>215</v>
      </c>
      <c r="I20" s="109"/>
      <c r="J20" s="109"/>
      <c r="K20" s="107"/>
      <c r="L20" s="108">
        <v>5</v>
      </c>
      <c r="M20" s="109" t="s">
        <v>215</v>
      </c>
      <c r="N20" s="109"/>
      <c r="O20" s="106" t="s">
        <v>215</v>
      </c>
      <c r="P20" s="106"/>
      <c r="Q20" s="110"/>
    </row>
    <row r="21" spans="1:17" ht="12.75">
      <c r="A21" s="104"/>
      <c r="B21" s="105"/>
      <c r="C21" s="106"/>
      <c r="D21" s="107"/>
      <c r="E21" s="106"/>
      <c r="F21" s="107"/>
      <c r="G21" s="108"/>
      <c r="H21" s="109"/>
      <c r="I21" s="109"/>
      <c r="J21" s="109"/>
      <c r="K21" s="107"/>
      <c r="L21" s="108"/>
      <c r="M21" s="109"/>
      <c r="N21" s="109"/>
      <c r="O21" s="106"/>
      <c r="P21" s="106"/>
      <c r="Q21" s="110"/>
    </row>
    <row r="22" spans="1:17" ht="12.75">
      <c r="A22" s="104"/>
      <c r="B22" s="105"/>
      <c r="C22" s="106"/>
      <c r="D22" s="107"/>
      <c r="E22" s="106"/>
      <c r="F22" s="107"/>
      <c r="G22" s="108"/>
      <c r="H22" s="109"/>
      <c r="I22" s="109"/>
      <c r="J22" s="109"/>
      <c r="K22" s="107"/>
      <c r="L22" s="108"/>
      <c r="M22" s="109"/>
      <c r="N22" s="109"/>
      <c r="O22" s="106"/>
      <c r="P22" s="106"/>
      <c r="Q22" s="110"/>
    </row>
    <row r="23" spans="1:17" ht="12.75">
      <c r="A23" s="104"/>
      <c r="B23" s="90"/>
      <c r="C23" s="90"/>
      <c r="D23" s="91"/>
      <c r="E23" s="90"/>
      <c r="F23" s="91"/>
      <c r="G23" s="91"/>
      <c r="H23" s="90"/>
      <c r="I23" s="90"/>
      <c r="J23" s="90"/>
      <c r="K23" s="91"/>
      <c r="L23" s="91"/>
      <c r="M23" s="90"/>
      <c r="N23" s="90"/>
      <c r="O23" s="90"/>
      <c r="P23" s="90"/>
      <c r="Q23" s="104"/>
    </row>
    <row r="24" spans="1:17" ht="12.75">
      <c r="A24" s="104"/>
      <c r="B24" s="104"/>
      <c r="C24" s="104"/>
      <c r="D24" s="111"/>
      <c r="E24" s="104"/>
      <c r="F24" s="111"/>
      <c r="G24" s="111"/>
      <c r="H24" s="104"/>
      <c r="I24" s="104"/>
      <c r="J24" s="104"/>
      <c r="K24" s="111"/>
      <c r="L24" s="111"/>
      <c r="M24" s="104"/>
      <c r="N24" s="104"/>
      <c r="O24" s="104"/>
      <c r="P24" s="104"/>
      <c r="Q24" s="104"/>
    </row>
    <row r="25" spans="1:17" ht="12.75">
      <c r="A25" s="104"/>
      <c r="B25" s="104"/>
      <c r="C25" s="104"/>
      <c r="D25" s="111"/>
      <c r="E25" s="104"/>
      <c r="F25" s="111"/>
      <c r="G25" s="111"/>
      <c r="H25" s="104"/>
      <c r="I25" s="104"/>
      <c r="J25" s="104"/>
      <c r="K25" s="111"/>
      <c r="L25" s="111"/>
      <c r="M25" s="104"/>
      <c r="N25" s="104"/>
      <c r="O25" s="104"/>
      <c r="P25" s="104"/>
      <c r="Q25" s="104"/>
    </row>
    <row r="26" spans="1:17" ht="12.75">
      <c r="A26" s="104"/>
      <c r="B26" s="104"/>
      <c r="C26" s="104"/>
      <c r="D26" s="111"/>
      <c r="E26" s="104"/>
      <c r="F26" s="111"/>
      <c r="G26" s="111"/>
      <c r="H26" s="104"/>
      <c r="I26" s="104"/>
      <c r="J26" s="104"/>
      <c r="K26" s="111"/>
      <c r="L26" s="111"/>
      <c r="M26" s="104"/>
      <c r="N26" s="104"/>
      <c r="O26" s="104"/>
      <c r="P26" s="104"/>
      <c r="Q26" s="104"/>
    </row>
    <row r="27" spans="1:17" ht="12.75">
      <c r="A27" s="104"/>
      <c r="B27" s="104"/>
      <c r="C27" s="104"/>
      <c r="D27" s="111"/>
      <c r="E27" s="104"/>
      <c r="F27" s="111"/>
      <c r="G27" s="111"/>
      <c r="H27" s="104"/>
      <c r="I27" s="104"/>
      <c r="J27" s="104"/>
      <c r="K27" s="111"/>
      <c r="L27" s="111"/>
      <c r="M27" s="104"/>
      <c r="N27" s="104"/>
      <c r="O27" s="104"/>
      <c r="P27" s="104"/>
      <c r="Q27" s="104"/>
    </row>
    <row r="28" spans="1:17" ht="12.75">
      <c r="A28" s="104"/>
      <c r="B28" s="104"/>
      <c r="C28" s="104"/>
      <c r="D28" s="111"/>
      <c r="E28" s="104"/>
      <c r="F28" s="111"/>
      <c r="G28" s="111"/>
      <c r="H28" s="104"/>
      <c r="I28" s="104"/>
      <c r="J28" s="104"/>
      <c r="K28" s="111"/>
      <c r="L28" s="111"/>
      <c r="M28" s="104"/>
      <c r="N28" s="104"/>
      <c r="O28" s="104"/>
      <c r="P28" s="104"/>
      <c r="Q28" s="104"/>
    </row>
    <row r="29" spans="1:17" ht="12.75">
      <c r="A29" s="104"/>
      <c r="B29" s="104"/>
      <c r="C29" s="104"/>
      <c r="D29" s="111"/>
      <c r="E29" s="104"/>
      <c r="F29" s="111"/>
      <c r="G29" s="111"/>
      <c r="H29" s="104"/>
      <c r="I29" s="104"/>
      <c r="J29" s="104"/>
      <c r="K29" s="111"/>
      <c r="L29" s="111"/>
      <c r="M29" s="104"/>
      <c r="N29" s="104"/>
      <c r="O29" s="104"/>
      <c r="P29" s="104"/>
      <c r="Q29" s="104"/>
    </row>
    <row r="30" spans="1:17" ht="12.75">
      <c r="A30" s="104"/>
      <c r="B30" s="104"/>
      <c r="C30" s="104"/>
      <c r="D30" s="111"/>
      <c r="E30" s="104"/>
      <c r="F30" s="111"/>
      <c r="G30" s="111"/>
      <c r="H30" s="104"/>
      <c r="I30" s="104"/>
      <c r="J30" s="104"/>
      <c r="K30" s="111"/>
      <c r="L30" s="111"/>
      <c r="M30" s="104"/>
      <c r="N30" s="104"/>
      <c r="O30" s="104"/>
      <c r="P30" s="104"/>
      <c r="Q30" s="104"/>
    </row>
    <row r="31" spans="1:17" ht="12.75">
      <c r="A31" s="104"/>
      <c r="B31" s="104"/>
      <c r="C31" s="104"/>
      <c r="D31" s="111"/>
      <c r="E31" s="104"/>
      <c r="F31" s="111"/>
      <c r="G31" s="111"/>
      <c r="H31" s="104"/>
      <c r="I31" s="104"/>
      <c r="J31" s="104"/>
      <c r="K31" s="111"/>
      <c r="L31" s="111"/>
      <c r="M31" s="104"/>
      <c r="N31" s="104"/>
      <c r="O31" s="104"/>
      <c r="P31" s="104"/>
      <c r="Q31" s="104"/>
    </row>
    <row r="32" spans="1:17" ht="12.75">
      <c r="A32" s="104"/>
      <c r="B32" s="104"/>
      <c r="C32" s="104"/>
      <c r="D32" s="111"/>
      <c r="E32" s="104"/>
      <c r="F32" s="111"/>
      <c r="G32" s="111"/>
      <c r="H32" s="104"/>
      <c r="I32" s="104"/>
      <c r="J32" s="104"/>
      <c r="K32" s="111"/>
      <c r="L32" s="111"/>
      <c r="M32" s="104"/>
      <c r="N32" s="104"/>
      <c r="O32" s="104"/>
      <c r="P32" s="104"/>
      <c r="Q32" s="104"/>
    </row>
    <row r="33" spans="1:17" ht="12.75">
      <c r="A33" s="104"/>
      <c r="B33" s="104"/>
      <c r="C33" s="104"/>
      <c r="D33" s="111"/>
      <c r="E33" s="104"/>
      <c r="F33" s="111"/>
      <c r="G33" s="111"/>
      <c r="H33" s="104"/>
      <c r="I33" s="104"/>
      <c r="J33" s="104"/>
      <c r="K33" s="111"/>
      <c r="L33" s="111"/>
      <c r="M33" s="104"/>
      <c r="N33" s="104"/>
      <c r="O33" s="104"/>
      <c r="P33" s="104"/>
      <c r="Q33" s="104"/>
    </row>
    <row r="34" spans="1:17" ht="12.75">
      <c r="A34" s="104"/>
      <c r="B34" s="104"/>
      <c r="C34" s="104"/>
      <c r="D34" s="111"/>
      <c r="E34" s="104"/>
      <c r="F34" s="111"/>
      <c r="G34" s="111"/>
      <c r="H34" s="104"/>
      <c r="I34" s="104"/>
      <c r="J34" s="104"/>
      <c r="K34" s="111"/>
      <c r="L34" s="111"/>
      <c r="M34" s="104"/>
      <c r="N34" s="104"/>
      <c r="O34" s="104"/>
      <c r="P34" s="104"/>
      <c r="Q34" s="104"/>
    </row>
    <row r="35" spans="1:17" ht="12.75">
      <c r="A35" s="104"/>
      <c r="B35" s="104"/>
      <c r="C35" s="104"/>
      <c r="D35" s="111"/>
      <c r="E35" s="104"/>
      <c r="F35" s="111"/>
      <c r="G35" s="111"/>
      <c r="H35" s="104"/>
      <c r="I35" s="104"/>
      <c r="J35" s="104"/>
      <c r="K35" s="111"/>
      <c r="L35" s="111"/>
      <c r="M35" s="104"/>
      <c r="N35" s="104"/>
      <c r="O35" s="104"/>
      <c r="P35" s="104"/>
      <c r="Q35" s="104"/>
    </row>
    <row r="36" spans="1:17" ht="12.75">
      <c r="A36" s="104"/>
      <c r="B36" s="104"/>
      <c r="C36" s="104"/>
      <c r="D36" s="111"/>
      <c r="E36" s="104"/>
      <c r="F36" s="111"/>
      <c r="G36" s="111"/>
      <c r="H36" s="104"/>
      <c r="I36" s="104"/>
      <c r="J36" s="104"/>
      <c r="K36" s="111"/>
      <c r="L36" s="111"/>
      <c r="M36" s="104"/>
      <c r="N36" s="104"/>
      <c r="O36" s="104"/>
      <c r="P36" s="104"/>
      <c r="Q36" s="104"/>
    </row>
    <row r="37" spans="1:17" ht="12.75">
      <c r="A37" s="104"/>
      <c r="B37" s="104"/>
      <c r="C37" s="104"/>
      <c r="D37" s="111"/>
      <c r="E37" s="104"/>
      <c r="F37" s="111"/>
      <c r="G37" s="111"/>
      <c r="H37" s="104"/>
      <c r="I37" s="104"/>
      <c r="J37" s="104"/>
      <c r="K37" s="111"/>
      <c r="L37" s="111"/>
      <c r="M37" s="104"/>
      <c r="N37" s="104"/>
      <c r="O37" s="104"/>
      <c r="P37" s="104"/>
      <c r="Q37" s="104"/>
    </row>
    <row r="38" spans="1:17" ht="12.75">
      <c r="A38" s="104"/>
      <c r="B38" s="104"/>
      <c r="C38" s="104"/>
      <c r="D38" s="111"/>
      <c r="E38" s="104"/>
      <c r="F38" s="111"/>
      <c r="G38" s="111"/>
      <c r="H38" s="104"/>
      <c r="I38" s="104"/>
      <c r="J38" s="104"/>
      <c r="K38" s="111"/>
      <c r="L38" s="111"/>
      <c r="M38" s="104"/>
      <c r="N38" s="104"/>
      <c r="O38" s="104"/>
      <c r="P38" s="104"/>
      <c r="Q38" s="104"/>
    </row>
    <row r="39" spans="1:17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11"/>
      <c r="L39" s="111"/>
      <c r="M39" s="104"/>
      <c r="N39" s="104"/>
      <c r="O39" s="104"/>
      <c r="P39" s="104"/>
      <c r="Q39" s="104"/>
    </row>
    <row r="40" spans="1:17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11"/>
      <c r="L40" s="111"/>
      <c r="M40" s="104"/>
      <c r="N40" s="104"/>
      <c r="O40" s="104"/>
      <c r="P40" s="104"/>
      <c r="Q40" s="104"/>
    </row>
    <row r="41" spans="1:17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11"/>
      <c r="L41" s="111"/>
      <c r="M41" s="104"/>
      <c r="N41" s="104"/>
      <c r="O41" s="104"/>
      <c r="P41" s="104"/>
      <c r="Q41" s="104"/>
    </row>
    <row r="42" spans="1:17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11"/>
      <c r="L42" s="111"/>
      <c r="M42" s="104"/>
      <c r="N42" s="104"/>
      <c r="O42" s="104"/>
      <c r="P42" s="104"/>
      <c r="Q42" s="104"/>
    </row>
    <row r="43" spans="1:17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11"/>
      <c r="L43" s="111"/>
      <c r="M43" s="104"/>
      <c r="N43" s="104"/>
      <c r="O43" s="104"/>
      <c r="P43" s="104"/>
      <c r="Q43" s="104"/>
    </row>
    <row r="44" spans="1:17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11"/>
      <c r="L44" s="111"/>
      <c r="M44" s="104"/>
      <c r="N44" s="104"/>
      <c r="O44" s="104"/>
      <c r="P44" s="104"/>
      <c r="Q44" s="104"/>
    </row>
  </sheetData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zoomScale="125" zoomScaleNormal="125" zoomScaleSheetLayoutView="100" workbookViewId="0" topLeftCell="A1">
      <selection activeCell="T7" sqref="T7"/>
    </sheetView>
  </sheetViews>
  <sheetFormatPr defaultColWidth="14.83203125" defaultRowHeight="15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0" customWidth="1"/>
    <col min="5" max="5" width="14.83203125" style="0" customWidth="1"/>
    <col min="6" max="6" width="3.83203125" style="112" customWidth="1"/>
    <col min="7" max="7" width="4.83203125" style="112" customWidth="1"/>
    <col min="8" max="8" width="5.83203125" style="113" customWidth="1"/>
    <col min="9" max="9" width="5.83203125" style="114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113" customWidth="1"/>
    <col min="14" max="14" width="5.83203125" style="0" customWidth="1"/>
    <col min="15" max="15" width="3.83203125" style="0" customWidth="1"/>
    <col min="16" max="16" width="4.83203125" style="0" customWidth="1"/>
    <col min="17" max="17" width="6.83203125" style="113" customWidth="1"/>
    <col min="18" max="18" width="5.83203125" style="114" customWidth="1"/>
    <col min="19" max="21" width="5.83203125" style="0" customWidth="1"/>
    <col min="22" max="22" width="3.83203125" style="0" customWidth="1"/>
  </cols>
  <sheetData>
    <row r="1" spans="1:22" ht="19.5" customHeight="1">
      <c r="A1" s="130"/>
      <c r="B1" s="115" t="s">
        <v>487</v>
      </c>
      <c r="C1" s="116"/>
      <c r="D1" s="117"/>
      <c r="E1" s="116"/>
      <c r="F1" s="117"/>
      <c r="G1" s="117"/>
      <c r="H1" s="118"/>
      <c r="I1" s="119"/>
      <c r="J1" s="130"/>
      <c r="K1" s="130"/>
      <c r="L1" s="130"/>
      <c r="N1" s="130"/>
      <c r="O1" s="130"/>
      <c r="P1" s="130"/>
      <c r="S1" s="130"/>
      <c r="T1" s="130"/>
      <c r="U1" s="130"/>
      <c r="V1" s="130"/>
    </row>
    <row r="2" spans="1:22" ht="10.5" customHeight="1">
      <c r="A2" s="130"/>
      <c r="B2" s="116"/>
      <c r="C2" s="116"/>
      <c r="D2" s="117"/>
      <c r="E2" s="116"/>
      <c r="F2" s="117"/>
      <c r="G2" s="117"/>
      <c r="H2" s="118"/>
      <c r="J2" s="130"/>
      <c r="K2" s="130"/>
      <c r="L2" s="130"/>
      <c r="N2" s="130"/>
      <c r="O2" s="130"/>
      <c r="P2" s="130"/>
      <c r="S2" s="130"/>
      <c r="T2" s="130"/>
      <c r="U2" s="120" t="s">
        <v>488</v>
      </c>
      <c r="V2" s="130"/>
    </row>
    <row r="3" spans="1:22" ht="11.25">
      <c r="A3" s="130"/>
      <c r="B3" s="121"/>
      <c r="C3" s="122"/>
      <c r="D3" s="122"/>
      <c r="E3" s="122"/>
      <c r="F3" s="123"/>
      <c r="G3" s="116"/>
      <c r="H3" s="124" t="s">
        <v>452</v>
      </c>
      <c r="I3" s="125"/>
      <c r="J3" s="117"/>
      <c r="K3" s="122"/>
      <c r="L3" s="117"/>
      <c r="M3" s="124" t="s">
        <v>453</v>
      </c>
      <c r="N3" s="117"/>
      <c r="O3" s="122"/>
      <c r="P3" s="117"/>
      <c r="Q3" s="124" t="s">
        <v>489</v>
      </c>
      <c r="R3" s="125"/>
      <c r="S3" s="117"/>
      <c r="T3" s="122"/>
      <c r="U3" s="122"/>
      <c r="V3" s="126"/>
    </row>
    <row r="4" spans="1:22" ht="10.5" customHeight="1">
      <c r="A4" s="130"/>
      <c r="B4" s="126" t="s">
        <v>36</v>
      </c>
      <c r="C4" s="127" t="s">
        <v>37</v>
      </c>
      <c r="D4" s="127" t="s">
        <v>38</v>
      </c>
      <c r="E4" s="127" t="s">
        <v>39</v>
      </c>
      <c r="F4" s="127"/>
      <c r="H4" s="128"/>
      <c r="I4" s="129"/>
      <c r="J4" s="112"/>
      <c r="K4" s="127"/>
      <c r="L4" s="112"/>
      <c r="M4" s="128"/>
      <c r="N4" s="112"/>
      <c r="O4" s="127"/>
      <c r="P4" s="112"/>
      <c r="Q4" s="128"/>
      <c r="R4" s="129"/>
      <c r="S4" s="112"/>
      <c r="T4" s="127" t="s">
        <v>40</v>
      </c>
      <c r="U4" s="127"/>
      <c r="V4" s="126"/>
    </row>
    <row r="5" spans="1:22" ht="10.5" customHeight="1">
      <c r="A5" s="130"/>
      <c r="B5" s="126"/>
      <c r="C5" s="127"/>
      <c r="D5" s="127"/>
      <c r="E5" s="127"/>
      <c r="F5" s="127" t="s">
        <v>41</v>
      </c>
      <c r="G5" s="112" t="s">
        <v>454</v>
      </c>
      <c r="H5" s="128" t="s">
        <v>43</v>
      </c>
      <c r="I5" s="129" t="s">
        <v>44</v>
      </c>
      <c r="J5" s="112" t="s">
        <v>45</v>
      </c>
      <c r="K5" s="127" t="s">
        <v>41</v>
      </c>
      <c r="L5" s="112" t="s">
        <v>454</v>
      </c>
      <c r="M5" s="128" t="s">
        <v>43</v>
      </c>
      <c r="N5" s="112" t="s">
        <v>45</v>
      </c>
      <c r="O5" s="127" t="s">
        <v>41</v>
      </c>
      <c r="P5" s="112" t="s">
        <v>454</v>
      </c>
      <c r="Q5" s="128" t="s">
        <v>43</v>
      </c>
      <c r="R5" s="129" t="s">
        <v>44</v>
      </c>
      <c r="S5" s="112" t="s">
        <v>45</v>
      </c>
      <c r="T5" s="127" t="s">
        <v>45</v>
      </c>
      <c r="U5" s="127" t="s">
        <v>46</v>
      </c>
      <c r="V5" s="126"/>
    </row>
    <row r="6" spans="1:22" ht="11.25">
      <c r="A6" s="130">
        <v>1</v>
      </c>
      <c r="B6" s="131">
        <v>253</v>
      </c>
      <c r="C6" s="132" t="s">
        <v>490</v>
      </c>
      <c r="D6" s="133">
        <v>3</v>
      </c>
      <c r="E6" s="132" t="s">
        <v>269</v>
      </c>
      <c r="F6" s="133">
        <v>1</v>
      </c>
      <c r="G6" s="134">
        <v>21</v>
      </c>
      <c r="H6" s="135" t="s">
        <v>491</v>
      </c>
      <c r="I6" s="135">
        <v>-0.6</v>
      </c>
      <c r="J6" s="135">
        <v>848</v>
      </c>
      <c r="K6" s="133"/>
      <c r="L6" s="134">
        <v>21</v>
      </c>
      <c r="M6" s="135" t="s">
        <v>492</v>
      </c>
      <c r="N6" s="135">
        <v>607</v>
      </c>
      <c r="O6" s="133"/>
      <c r="P6" s="135">
        <v>16</v>
      </c>
      <c r="Q6" s="135" t="s">
        <v>493</v>
      </c>
      <c r="R6" s="135">
        <v>-0.2</v>
      </c>
      <c r="S6" s="135">
        <v>804</v>
      </c>
      <c r="T6" s="132">
        <f aca="true" t="shared" si="0" ref="T6:T29">IF(H6="","",J6+N6+S6)</f>
        <v>2259</v>
      </c>
      <c r="U6" s="132">
        <f aca="true" t="shared" si="1" ref="U6:U29">IF(T6="","",RANK(T6,$T$6:$T$43))</f>
        <v>1</v>
      </c>
      <c r="V6" s="136" t="s">
        <v>9</v>
      </c>
    </row>
    <row r="7" spans="1:22" ht="11.25">
      <c r="A7" s="130">
        <v>2</v>
      </c>
      <c r="B7" s="131">
        <v>360</v>
      </c>
      <c r="C7" s="132" t="s">
        <v>494</v>
      </c>
      <c r="D7" s="133">
        <v>2</v>
      </c>
      <c r="E7" s="132" t="s">
        <v>234</v>
      </c>
      <c r="F7" s="133">
        <v>2</v>
      </c>
      <c r="G7" s="134">
        <v>5</v>
      </c>
      <c r="H7" s="135" t="s">
        <v>495</v>
      </c>
      <c r="I7" s="135">
        <v>-0.2</v>
      </c>
      <c r="J7" s="135">
        <v>687</v>
      </c>
      <c r="K7" s="133"/>
      <c r="L7" s="134">
        <v>26</v>
      </c>
      <c r="M7" s="135" t="s">
        <v>496</v>
      </c>
      <c r="N7" s="135">
        <v>743</v>
      </c>
      <c r="O7" s="133"/>
      <c r="P7" s="135">
        <v>21</v>
      </c>
      <c r="Q7" s="135" t="s">
        <v>497</v>
      </c>
      <c r="R7" s="135">
        <v>-0.2</v>
      </c>
      <c r="S7" s="135">
        <v>683</v>
      </c>
      <c r="T7" s="132">
        <f t="shared" si="0"/>
        <v>2113</v>
      </c>
      <c r="U7" s="132">
        <f t="shared" si="1"/>
        <v>2</v>
      </c>
      <c r="V7" s="136"/>
    </row>
    <row r="8" spans="1:22" ht="11.25">
      <c r="A8" s="130">
        <v>3</v>
      </c>
      <c r="B8" s="131">
        <v>367</v>
      </c>
      <c r="C8" s="132" t="s">
        <v>498</v>
      </c>
      <c r="D8" s="133">
        <v>1</v>
      </c>
      <c r="E8" s="132" t="s">
        <v>234</v>
      </c>
      <c r="F8" s="133">
        <v>2</v>
      </c>
      <c r="G8" s="134">
        <v>18</v>
      </c>
      <c r="H8" s="135" t="s">
        <v>499</v>
      </c>
      <c r="I8" s="135">
        <v>-0.4</v>
      </c>
      <c r="J8" s="135">
        <v>850</v>
      </c>
      <c r="K8" s="133"/>
      <c r="L8" s="134">
        <v>39</v>
      </c>
      <c r="M8" s="135" t="s">
        <v>500</v>
      </c>
      <c r="N8" s="135">
        <v>503</v>
      </c>
      <c r="O8" s="133"/>
      <c r="P8" s="134">
        <v>7</v>
      </c>
      <c r="Q8" s="135" t="s">
        <v>501</v>
      </c>
      <c r="R8" s="135">
        <v>0</v>
      </c>
      <c r="S8" s="135">
        <v>738</v>
      </c>
      <c r="T8" s="132">
        <f t="shared" si="0"/>
        <v>2091</v>
      </c>
      <c r="U8" s="132">
        <f t="shared" si="1"/>
        <v>3</v>
      </c>
      <c r="V8" s="136"/>
    </row>
    <row r="9" spans="1:22" ht="11.25">
      <c r="A9" s="130">
        <v>4</v>
      </c>
      <c r="B9" s="131">
        <v>366</v>
      </c>
      <c r="C9" s="132" t="s">
        <v>502</v>
      </c>
      <c r="D9" s="133">
        <v>1</v>
      </c>
      <c r="E9" s="132" t="s">
        <v>234</v>
      </c>
      <c r="F9" s="133">
        <v>1</v>
      </c>
      <c r="G9" s="134">
        <v>18</v>
      </c>
      <c r="H9" s="135" t="s">
        <v>464</v>
      </c>
      <c r="I9" s="135">
        <v>0</v>
      </c>
      <c r="J9" s="135">
        <v>635</v>
      </c>
      <c r="K9" s="133"/>
      <c r="L9" s="134">
        <v>18</v>
      </c>
      <c r="M9" s="135" t="s">
        <v>503</v>
      </c>
      <c r="N9" s="135">
        <v>659</v>
      </c>
      <c r="O9" s="133"/>
      <c r="P9" s="135">
        <v>13</v>
      </c>
      <c r="Q9" s="135" t="s">
        <v>504</v>
      </c>
      <c r="R9" s="135">
        <v>0</v>
      </c>
      <c r="S9" s="135">
        <v>646</v>
      </c>
      <c r="T9" s="132">
        <f t="shared" si="0"/>
        <v>1940</v>
      </c>
      <c r="U9" s="132">
        <f t="shared" si="1"/>
        <v>4</v>
      </c>
      <c r="V9" s="136"/>
    </row>
    <row r="10" spans="1:22" ht="11.25">
      <c r="A10" s="130">
        <v>5</v>
      </c>
      <c r="B10" s="131">
        <v>186</v>
      </c>
      <c r="C10" s="132" t="s">
        <v>505</v>
      </c>
      <c r="D10" s="133">
        <v>2</v>
      </c>
      <c r="E10" s="132" t="s">
        <v>252</v>
      </c>
      <c r="F10" s="133">
        <v>2</v>
      </c>
      <c r="G10" s="134">
        <v>21</v>
      </c>
      <c r="H10" s="135" t="s">
        <v>506</v>
      </c>
      <c r="I10" s="135">
        <v>-0.6</v>
      </c>
      <c r="J10" s="135">
        <v>714</v>
      </c>
      <c r="K10" s="133"/>
      <c r="L10" s="134">
        <v>42</v>
      </c>
      <c r="M10" s="135" t="s">
        <v>457</v>
      </c>
      <c r="N10" s="135">
        <v>452</v>
      </c>
      <c r="O10" s="133"/>
      <c r="P10" s="134">
        <v>10</v>
      </c>
      <c r="Q10" s="135" t="s">
        <v>507</v>
      </c>
      <c r="R10" s="135">
        <v>-0.3</v>
      </c>
      <c r="S10" s="135">
        <v>672</v>
      </c>
      <c r="T10" s="132">
        <f t="shared" si="0"/>
        <v>1838</v>
      </c>
      <c r="U10" s="132">
        <f t="shared" si="1"/>
        <v>5</v>
      </c>
      <c r="V10" s="136"/>
    </row>
    <row r="11" spans="1:22" ht="11.25">
      <c r="A11" s="130">
        <v>6</v>
      </c>
      <c r="B11" s="131">
        <v>364</v>
      </c>
      <c r="C11" s="132" t="s">
        <v>508</v>
      </c>
      <c r="D11" s="133">
        <v>1</v>
      </c>
      <c r="E11" s="132" t="s">
        <v>234</v>
      </c>
      <c r="F11" s="133">
        <v>2</v>
      </c>
      <c r="G11" s="134">
        <v>1</v>
      </c>
      <c r="H11" s="135" t="s">
        <v>509</v>
      </c>
      <c r="I11" s="135">
        <v>-0.3</v>
      </c>
      <c r="J11" s="135">
        <v>695</v>
      </c>
      <c r="K11" s="133"/>
      <c r="L11" s="134">
        <v>22</v>
      </c>
      <c r="M11" s="135" t="s">
        <v>500</v>
      </c>
      <c r="N11" s="135">
        <v>503</v>
      </c>
      <c r="O11" s="133"/>
      <c r="P11" s="135">
        <v>17</v>
      </c>
      <c r="Q11" s="135" t="s">
        <v>510</v>
      </c>
      <c r="R11" s="135">
        <v>-0.3</v>
      </c>
      <c r="S11" s="135">
        <v>620</v>
      </c>
      <c r="T11" s="132">
        <f t="shared" si="0"/>
        <v>1818</v>
      </c>
      <c r="U11" s="132">
        <f t="shared" si="1"/>
        <v>6</v>
      </c>
      <c r="V11" s="136"/>
    </row>
    <row r="12" spans="1:22" ht="11.25">
      <c r="A12" s="130">
        <v>7</v>
      </c>
      <c r="B12" s="131">
        <v>14</v>
      </c>
      <c r="C12" s="132" t="s">
        <v>511</v>
      </c>
      <c r="D12" s="133">
        <v>3</v>
      </c>
      <c r="E12" s="132" t="s">
        <v>229</v>
      </c>
      <c r="F12" s="133">
        <v>2</v>
      </c>
      <c r="G12" s="134">
        <v>2</v>
      </c>
      <c r="H12" s="135" t="s">
        <v>512</v>
      </c>
      <c r="I12" s="135">
        <v>0.5</v>
      </c>
      <c r="J12" s="135">
        <v>729</v>
      </c>
      <c r="K12" s="133"/>
      <c r="L12" s="134">
        <v>23</v>
      </c>
      <c r="M12" s="135" t="s">
        <v>468</v>
      </c>
      <c r="N12" s="135">
        <v>400</v>
      </c>
      <c r="O12" s="133"/>
      <c r="P12" s="135">
        <v>18</v>
      </c>
      <c r="Q12" s="135" t="s">
        <v>513</v>
      </c>
      <c r="R12" s="135">
        <v>0</v>
      </c>
      <c r="S12" s="135">
        <v>688</v>
      </c>
      <c r="T12" s="132">
        <f t="shared" si="0"/>
        <v>1817</v>
      </c>
      <c r="U12" s="132">
        <f t="shared" si="1"/>
        <v>7</v>
      </c>
      <c r="V12" s="136"/>
    </row>
    <row r="13" spans="1:22" ht="11.25">
      <c r="A13" s="130">
        <v>8</v>
      </c>
      <c r="B13" s="131">
        <v>185</v>
      </c>
      <c r="C13" s="132" t="s">
        <v>514</v>
      </c>
      <c r="D13" s="133">
        <v>2</v>
      </c>
      <c r="E13" s="132" t="s">
        <v>252</v>
      </c>
      <c r="F13" s="133">
        <v>2</v>
      </c>
      <c r="G13" s="134">
        <v>3</v>
      </c>
      <c r="H13" s="135" t="s">
        <v>515</v>
      </c>
      <c r="I13" s="135">
        <v>-0.7</v>
      </c>
      <c r="J13" s="135">
        <v>592</v>
      </c>
      <c r="K13" s="133"/>
      <c r="L13" s="134">
        <v>24</v>
      </c>
      <c r="M13" s="135" t="s">
        <v>492</v>
      </c>
      <c r="N13" s="135">
        <v>607</v>
      </c>
      <c r="O13" s="133"/>
      <c r="P13" s="135">
        <v>19</v>
      </c>
      <c r="Q13" s="135" t="s">
        <v>516</v>
      </c>
      <c r="R13" s="135">
        <v>-0.2</v>
      </c>
      <c r="S13" s="135">
        <v>569</v>
      </c>
      <c r="T13" s="132">
        <f t="shared" si="0"/>
        <v>1768</v>
      </c>
      <c r="U13" s="132">
        <f t="shared" si="1"/>
        <v>8</v>
      </c>
      <c r="V13" s="136"/>
    </row>
    <row r="14" spans="1:22" ht="11.25">
      <c r="A14" s="130"/>
      <c r="B14" s="131">
        <v>365</v>
      </c>
      <c r="C14" s="132" t="s">
        <v>517</v>
      </c>
      <c r="D14" s="133">
        <v>1</v>
      </c>
      <c r="E14" s="132" t="s">
        <v>234</v>
      </c>
      <c r="F14" s="133">
        <v>1</v>
      </c>
      <c r="G14" s="134">
        <v>19</v>
      </c>
      <c r="H14" s="135" t="s">
        <v>518</v>
      </c>
      <c r="I14" s="135">
        <v>-0.1</v>
      </c>
      <c r="J14" s="135">
        <v>656</v>
      </c>
      <c r="K14" s="133"/>
      <c r="L14" s="134">
        <v>19</v>
      </c>
      <c r="M14" s="135" t="s">
        <v>500</v>
      </c>
      <c r="N14" s="135">
        <v>503</v>
      </c>
      <c r="O14" s="133"/>
      <c r="P14" s="135">
        <v>14</v>
      </c>
      <c r="Q14" s="135" t="s">
        <v>519</v>
      </c>
      <c r="R14" s="135">
        <v>0</v>
      </c>
      <c r="S14" s="135">
        <v>580</v>
      </c>
      <c r="T14" s="132">
        <f t="shared" si="0"/>
        <v>1739</v>
      </c>
      <c r="U14" s="132">
        <f t="shared" si="1"/>
        <v>9</v>
      </c>
      <c r="V14" s="136"/>
    </row>
    <row r="15" spans="1:22" ht="11.25">
      <c r="A15" s="130"/>
      <c r="B15" s="131">
        <v>193</v>
      </c>
      <c r="C15" s="132" t="s">
        <v>520</v>
      </c>
      <c r="D15" s="133">
        <v>1</v>
      </c>
      <c r="E15" s="132" t="s">
        <v>252</v>
      </c>
      <c r="F15" s="133">
        <v>2</v>
      </c>
      <c r="G15" s="134">
        <v>13</v>
      </c>
      <c r="H15" s="135" t="s">
        <v>521</v>
      </c>
      <c r="I15" s="135">
        <v>0.4</v>
      </c>
      <c r="J15" s="135">
        <v>768</v>
      </c>
      <c r="K15" s="133"/>
      <c r="L15" s="134">
        <v>34</v>
      </c>
      <c r="M15" s="135" t="s">
        <v>468</v>
      </c>
      <c r="N15" s="135">
        <v>400</v>
      </c>
      <c r="O15" s="133"/>
      <c r="P15" s="134">
        <v>2</v>
      </c>
      <c r="Q15" s="135" t="s">
        <v>522</v>
      </c>
      <c r="R15" s="135">
        <v>0</v>
      </c>
      <c r="S15" s="135">
        <v>559</v>
      </c>
      <c r="T15" s="132">
        <f t="shared" si="0"/>
        <v>1727</v>
      </c>
      <c r="U15" s="132">
        <f t="shared" si="1"/>
        <v>10</v>
      </c>
      <c r="V15" s="136"/>
    </row>
    <row r="16" spans="1:22" ht="11.25">
      <c r="A16" s="130"/>
      <c r="B16" s="131">
        <v>271</v>
      </c>
      <c r="C16" s="132" t="s">
        <v>523</v>
      </c>
      <c r="D16" s="133">
        <v>1</v>
      </c>
      <c r="E16" s="132" t="s">
        <v>269</v>
      </c>
      <c r="F16" s="133">
        <v>1</v>
      </c>
      <c r="G16" s="134">
        <v>20</v>
      </c>
      <c r="H16" s="135" t="s">
        <v>506</v>
      </c>
      <c r="I16" s="135">
        <v>0.1</v>
      </c>
      <c r="J16" s="135">
        <v>714</v>
      </c>
      <c r="K16" s="133"/>
      <c r="L16" s="134">
        <v>20</v>
      </c>
      <c r="M16" s="135" t="s">
        <v>468</v>
      </c>
      <c r="N16" s="135">
        <v>400</v>
      </c>
      <c r="O16" s="133"/>
      <c r="P16" s="135">
        <v>15</v>
      </c>
      <c r="Q16" s="135" t="s">
        <v>524</v>
      </c>
      <c r="R16" s="135">
        <v>0</v>
      </c>
      <c r="S16" s="135">
        <v>607</v>
      </c>
      <c r="T16" s="132">
        <f t="shared" si="0"/>
        <v>1721</v>
      </c>
      <c r="U16" s="132">
        <f t="shared" si="1"/>
        <v>11</v>
      </c>
      <c r="V16" s="136"/>
    </row>
    <row r="17" spans="1:22" ht="11.25">
      <c r="A17" s="130"/>
      <c r="B17" s="131">
        <v>341</v>
      </c>
      <c r="C17" s="132" t="s">
        <v>525</v>
      </c>
      <c r="D17" s="133">
        <v>1</v>
      </c>
      <c r="E17" s="132" t="s">
        <v>244</v>
      </c>
      <c r="F17" s="133">
        <v>2</v>
      </c>
      <c r="G17" s="134">
        <v>10</v>
      </c>
      <c r="H17" s="135" t="s">
        <v>526</v>
      </c>
      <c r="I17" s="135">
        <v>0.1</v>
      </c>
      <c r="J17" s="135">
        <v>621</v>
      </c>
      <c r="K17" s="133"/>
      <c r="L17" s="134">
        <v>31</v>
      </c>
      <c r="M17" s="135" t="s">
        <v>527</v>
      </c>
      <c r="N17" s="135">
        <v>555</v>
      </c>
      <c r="O17" s="133"/>
      <c r="P17" s="135">
        <v>26</v>
      </c>
      <c r="Q17" s="135" t="s">
        <v>528</v>
      </c>
      <c r="R17" s="135">
        <v>0</v>
      </c>
      <c r="S17" s="135">
        <v>543</v>
      </c>
      <c r="T17" s="132">
        <f t="shared" si="0"/>
        <v>1719</v>
      </c>
      <c r="U17" s="132">
        <f t="shared" si="1"/>
        <v>12</v>
      </c>
      <c r="V17" s="136"/>
    </row>
    <row r="18" spans="1:22" ht="11.25">
      <c r="A18" s="130"/>
      <c r="B18" s="131">
        <v>371</v>
      </c>
      <c r="C18" s="132" t="s">
        <v>529</v>
      </c>
      <c r="D18" s="133">
        <v>1</v>
      </c>
      <c r="E18" s="132" t="s">
        <v>234</v>
      </c>
      <c r="F18" s="133">
        <v>1</v>
      </c>
      <c r="G18" s="134">
        <v>16</v>
      </c>
      <c r="H18" s="135" t="s">
        <v>530</v>
      </c>
      <c r="I18" s="135">
        <v>-0.5</v>
      </c>
      <c r="J18" s="135">
        <v>674</v>
      </c>
      <c r="K18" s="133"/>
      <c r="L18" s="134">
        <v>16</v>
      </c>
      <c r="M18" s="135" t="s">
        <v>468</v>
      </c>
      <c r="N18" s="135">
        <v>400</v>
      </c>
      <c r="O18" s="133"/>
      <c r="P18" s="135">
        <v>11</v>
      </c>
      <c r="Q18" s="135" t="s">
        <v>531</v>
      </c>
      <c r="R18" s="135">
        <v>-0.2</v>
      </c>
      <c r="S18" s="135">
        <v>604</v>
      </c>
      <c r="T18" s="132">
        <f t="shared" si="0"/>
        <v>1678</v>
      </c>
      <c r="U18" s="132">
        <f t="shared" si="1"/>
        <v>13</v>
      </c>
      <c r="V18" s="136"/>
    </row>
    <row r="19" spans="1:22" ht="11.25">
      <c r="A19" s="130"/>
      <c r="B19" s="131">
        <v>344</v>
      </c>
      <c r="C19" s="132" t="s">
        <v>532</v>
      </c>
      <c r="D19" s="133">
        <v>1</v>
      </c>
      <c r="E19" s="132" t="s">
        <v>244</v>
      </c>
      <c r="F19" s="133">
        <v>2</v>
      </c>
      <c r="G19" s="134">
        <v>19</v>
      </c>
      <c r="H19" s="135" t="s">
        <v>515</v>
      </c>
      <c r="I19" s="135">
        <v>-0.7</v>
      </c>
      <c r="J19" s="135">
        <v>592</v>
      </c>
      <c r="K19" s="133"/>
      <c r="L19" s="134">
        <v>40</v>
      </c>
      <c r="M19" s="135" t="s">
        <v>500</v>
      </c>
      <c r="N19" s="135">
        <v>503</v>
      </c>
      <c r="O19" s="133"/>
      <c r="P19" s="134">
        <v>8</v>
      </c>
      <c r="Q19" s="135" t="s">
        <v>533</v>
      </c>
      <c r="R19" s="135">
        <v>-0.3</v>
      </c>
      <c r="S19" s="135">
        <v>565</v>
      </c>
      <c r="T19" s="132">
        <f t="shared" si="0"/>
        <v>1660</v>
      </c>
      <c r="U19" s="132">
        <f t="shared" si="1"/>
        <v>14</v>
      </c>
      <c r="V19" s="136"/>
    </row>
    <row r="20" spans="1:22" ht="11.25">
      <c r="A20" s="130"/>
      <c r="B20" s="131">
        <v>241</v>
      </c>
      <c r="C20" s="132" t="s">
        <v>534</v>
      </c>
      <c r="D20" s="133">
        <v>2</v>
      </c>
      <c r="E20" s="132" t="s">
        <v>273</v>
      </c>
      <c r="F20" s="133">
        <v>2</v>
      </c>
      <c r="G20" s="134">
        <v>7</v>
      </c>
      <c r="H20" s="135" t="s">
        <v>535</v>
      </c>
      <c r="I20" s="135">
        <v>-1</v>
      </c>
      <c r="J20" s="135">
        <v>631</v>
      </c>
      <c r="K20" s="133"/>
      <c r="L20" s="134">
        <v>28</v>
      </c>
      <c r="M20" s="135" t="s">
        <v>536</v>
      </c>
      <c r="N20" s="135">
        <v>349</v>
      </c>
      <c r="O20" s="133"/>
      <c r="P20" s="135">
        <v>23</v>
      </c>
      <c r="Q20" s="135" t="s">
        <v>537</v>
      </c>
      <c r="R20" s="135">
        <v>-0.4</v>
      </c>
      <c r="S20" s="135">
        <v>658</v>
      </c>
      <c r="T20" s="132">
        <f t="shared" si="0"/>
        <v>1638</v>
      </c>
      <c r="U20" s="132">
        <f t="shared" si="1"/>
        <v>15</v>
      </c>
      <c r="V20" s="136"/>
    </row>
    <row r="21" spans="1:22" ht="11.25">
      <c r="A21" s="130"/>
      <c r="B21" s="131">
        <v>212</v>
      </c>
      <c r="C21" s="132" t="s">
        <v>538</v>
      </c>
      <c r="D21" s="133">
        <v>3</v>
      </c>
      <c r="E21" s="132" t="s">
        <v>314</v>
      </c>
      <c r="F21" s="133">
        <v>2</v>
      </c>
      <c r="G21" s="134">
        <v>16</v>
      </c>
      <c r="H21" s="135" t="s">
        <v>539</v>
      </c>
      <c r="I21" s="135">
        <v>1.1</v>
      </c>
      <c r="J21" s="135">
        <v>473</v>
      </c>
      <c r="K21" s="133"/>
      <c r="L21" s="134">
        <v>37</v>
      </c>
      <c r="M21" s="135" t="s">
        <v>492</v>
      </c>
      <c r="N21" s="135">
        <v>607</v>
      </c>
      <c r="O21" s="133"/>
      <c r="P21" s="134">
        <v>5</v>
      </c>
      <c r="Q21" s="135" t="s">
        <v>540</v>
      </c>
      <c r="R21" s="135">
        <v>0</v>
      </c>
      <c r="S21" s="135">
        <v>531</v>
      </c>
      <c r="T21" s="132">
        <f t="shared" si="0"/>
        <v>1611</v>
      </c>
      <c r="U21" s="132">
        <f t="shared" si="1"/>
        <v>16</v>
      </c>
      <c r="V21" s="136"/>
    </row>
    <row r="22" spans="1:22" ht="11.25">
      <c r="A22" s="130"/>
      <c r="B22" s="131">
        <v>182</v>
      </c>
      <c r="C22" s="132" t="s">
        <v>541</v>
      </c>
      <c r="D22" s="133">
        <v>2</v>
      </c>
      <c r="E22" s="132" t="s">
        <v>252</v>
      </c>
      <c r="F22" s="133">
        <v>2</v>
      </c>
      <c r="G22" s="134">
        <v>20</v>
      </c>
      <c r="H22" s="135" t="s">
        <v>542</v>
      </c>
      <c r="I22" s="135">
        <v>-0.2</v>
      </c>
      <c r="J22" s="135">
        <v>654</v>
      </c>
      <c r="K22" s="133"/>
      <c r="L22" s="134">
        <v>41</v>
      </c>
      <c r="M22" s="135" t="s">
        <v>468</v>
      </c>
      <c r="N22" s="135">
        <v>400</v>
      </c>
      <c r="O22" s="133"/>
      <c r="P22" s="134">
        <v>9</v>
      </c>
      <c r="Q22" s="135" t="s">
        <v>543</v>
      </c>
      <c r="R22" s="135">
        <v>-0.1</v>
      </c>
      <c r="S22" s="135">
        <v>532</v>
      </c>
      <c r="T22" s="132">
        <f t="shared" si="0"/>
        <v>1586</v>
      </c>
      <c r="U22" s="132">
        <f t="shared" si="1"/>
        <v>17</v>
      </c>
      <c r="V22" s="136"/>
    </row>
    <row r="23" spans="1:22" ht="11.25">
      <c r="A23" s="130"/>
      <c r="B23" s="131">
        <v>180</v>
      </c>
      <c r="C23" s="132" t="s">
        <v>544</v>
      </c>
      <c r="D23" s="133">
        <v>2</v>
      </c>
      <c r="E23" s="132" t="s">
        <v>252</v>
      </c>
      <c r="F23" s="133">
        <v>1</v>
      </c>
      <c r="G23" s="134">
        <v>17</v>
      </c>
      <c r="H23" s="135" t="s">
        <v>470</v>
      </c>
      <c r="I23" s="135">
        <v>0.8</v>
      </c>
      <c r="J23" s="135">
        <v>477</v>
      </c>
      <c r="K23" s="133"/>
      <c r="L23" s="134">
        <v>17</v>
      </c>
      <c r="M23" s="135" t="s">
        <v>500</v>
      </c>
      <c r="N23" s="135">
        <v>503</v>
      </c>
      <c r="O23" s="133"/>
      <c r="P23" s="135">
        <v>12</v>
      </c>
      <c r="Q23" s="135" t="s">
        <v>545</v>
      </c>
      <c r="R23" s="135">
        <v>-0.1</v>
      </c>
      <c r="S23" s="135">
        <v>524</v>
      </c>
      <c r="T23" s="132">
        <f t="shared" si="0"/>
        <v>1504</v>
      </c>
      <c r="U23" s="132">
        <f t="shared" si="1"/>
        <v>18</v>
      </c>
      <c r="V23" s="136"/>
    </row>
    <row r="24" spans="1:22" ht="11.25">
      <c r="A24" s="130"/>
      <c r="B24" s="131">
        <v>323</v>
      </c>
      <c r="C24" s="132" t="s">
        <v>546</v>
      </c>
      <c r="D24" s="133">
        <v>1</v>
      </c>
      <c r="E24" s="132" t="s">
        <v>547</v>
      </c>
      <c r="F24" s="133">
        <v>2</v>
      </c>
      <c r="G24" s="134">
        <v>6</v>
      </c>
      <c r="H24" s="135" t="s">
        <v>548</v>
      </c>
      <c r="I24" s="135">
        <v>-0.4</v>
      </c>
      <c r="J24" s="135">
        <v>534</v>
      </c>
      <c r="K24" s="133"/>
      <c r="L24" s="134">
        <v>27</v>
      </c>
      <c r="M24" s="135" t="s">
        <v>468</v>
      </c>
      <c r="N24" s="135">
        <v>400</v>
      </c>
      <c r="O24" s="133"/>
      <c r="P24" s="135">
        <v>22</v>
      </c>
      <c r="Q24" s="135" t="s">
        <v>549</v>
      </c>
      <c r="R24" s="135">
        <v>-0.3</v>
      </c>
      <c r="S24" s="135">
        <v>562</v>
      </c>
      <c r="T24" s="132">
        <f t="shared" si="0"/>
        <v>1496</v>
      </c>
      <c r="U24" s="132">
        <f t="shared" si="1"/>
        <v>19</v>
      </c>
      <c r="V24" s="136"/>
    </row>
    <row r="25" spans="1:22" ht="11.25">
      <c r="A25" s="130"/>
      <c r="B25" s="131">
        <v>370</v>
      </c>
      <c r="C25" s="132" t="s">
        <v>550</v>
      </c>
      <c r="D25" s="133">
        <v>1</v>
      </c>
      <c r="E25" s="132" t="s">
        <v>234</v>
      </c>
      <c r="F25" s="133">
        <v>2</v>
      </c>
      <c r="G25" s="134">
        <v>9</v>
      </c>
      <c r="H25" s="135" t="s">
        <v>551</v>
      </c>
      <c r="I25" s="135">
        <v>0</v>
      </c>
      <c r="J25" s="135">
        <v>571</v>
      </c>
      <c r="K25" s="133"/>
      <c r="L25" s="134">
        <v>30</v>
      </c>
      <c r="M25" s="135" t="s">
        <v>536</v>
      </c>
      <c r="N25" s="135">
        <v>349</v>
      </c>
      <c r="O25" s="133"/>
      <c r="P25" s="135">
        <v>25</v>
      </c>
      <c r="Q25" s="135" t="s">
        <v>552</v>
      </c>
      <c r="R25" s="135">
        <v>0</v>
      </c>
      <c r="S25" s="135">
        <v>553</v>
      </c>
      <c r="T25" s="132">
        <f t="shared" si="0"/>
        <v>1473</v>
      </c>
      <c r="U25" s="132">
        <f t="shared" si="1"/>
        <v>20</v>
      </c>
      <c r="V25" s="136"/>
    </row>
    <row r="26" spans="1:22" ht="11.25">
      <c r="A26" s="130"/>
      <c r="B26" s="131">
        <v>176</v>
      </c>
      <c r="C26" s="132" t="s">
        <v>553</v>
      </c>
      <c r="D26" s="133">
        <v>2</v>
      </c>
      <c r="E26" s="132" t="s">
        <v>252</v>
      </c>
      <c r="F26" s="133">
        <v>2</v>
      </c>
      <c r="G26" s="134">
        <v>15</v>
      </c>
      <c r="H26" s="135" t="s">
        <v>554</v>
      </c>
      <c r="I26" s="135">
        <v>0</v>
      </c>
      <c r="J26" s="135">
        <v>513</v>
      </c>
      <c r="K26" s="133"/>
      <c r="L26" s="134">
        <v>36</v>
      </c>
      <c r="M26" s="135" t="s">
        <v>468</v>
      </c>
      <c r="N26" s="135">
        <v>400</v>
      </c>
      <c r="O26" s="133"/>
      <c r="P26" s="134">
        <v>4</v>
      </c>
      <c r="Q26" s="135" t="s">
        <v>555</v>
      </c>
      <c r="R26" s="135">
        <v>-0.2</v>
      </c>
      <c r="S26" s="135">
        <v>533</v>
      </c>
      <c r="T26" s="132">
        <f t="shared" si="0"/>
        <v>1446</v>
      </c>
      <c r="U26" s="132">
        <f t="shared" si="1"/>
        <v>21</v>
      </c>
      <c r="V26" s="136"/>
    </row>
    <row r="27" spans="1:22" ht="11.25">
      <c r="A27" s="130"/>
      <c r="B27" s="131">
        <v>191</v>
      </c>
      <c r="C27" s="132" t="s">
        <v>556</v>
      </c>
      <c r="D27" s="133">
        <v>1</v>
      </c>
      <c r="E27" s="132" t="s">
        <v>252</v>
      </c>
      <c r="F27" s="133">
        <v>2</v>
      </c>
      <c r="G27" s="134">
        <v>17</v>
      </c>
      <c r="H27" s="135" t="s">
        <v>557</v>
      </c>
      <c r="I27" s="135">
        <v>1.1</v>
      </c>
      <c r="J27" s="135">
        <v>559</v>
      </c>
      <c r="K27" s="133"/>
      <c r="L27" s="134">
        <v>38</v>
      </c>
      <c r="M27" s="135" t="s">
        <v>462</v>
      </c>
      <c r="N27" s="135">
        <v>299</v>
      </c>
      <c r="O27" s="133"/>
      <c r="P27" s="134">
        <v>6</v>
      </c>
      <c r="Q27" s="135" t="s">
        <v>558</v>
      </c>
      <c r="R27" s="135">
        <v>0</v>
      </c>
      <c r="S27" s="135">
        <v>495</v>
      </c>
      <c r="T27" s="132">
        <f t="shared" si="0"/>
        <v>1353</v>
      </c>
      <c r="U27" s="132">
        <f t="shared" si="1"/>
        <v>22</v>
      </c>
      <c r="V27" s="136"/>
    </row>
    <row r="28" spans="1:22" ht="11.25">
      <c r="A28" s="130"/>
      <c r="B28" s="131">
        <v>209</v>
      </c>
      <c r="C28" s="132" t="s">
        <v>559</v>
      </c>
      <c r="D28" s="133">
        <v>1</v>
      </c>
      <c r="E28" s="132" t="s">
        <v>314</v>
      </c>
      <c r="F28" s="133">
        <v>2</v>
      </c>
      <c r="G28" s="134">
        <v>8</v>
      </c>
      <c r="H28" s="135" t="s">
        <v>560</v>
      </c>
      <c r="I28" s="135">
        <v>-0.6</v>
      </c>
      <c r="J28" s="135">
        <v>327</v>
      </c>
      <c r="K28" s="133"/>
      <c r="L28" s="134">
        <v>29</v>
      </c>
      <c r="M28" s="135" t="s">
        <v>457</v>
      </c>
      <c r="N28" s="135">
        <v>452</v>
      </c>
      <c r="O28" s="133"/>
      <c r="P28" s="135">
        <v>24</v>
      </c>
      <c r="Q28" s="135" t="s">
        <v>482</v>
      </c>
      <c r="R28" s="135"/>
      <c r="S28" s="135">
        <v>0</v>
      </c>
      <c r="T28" s="132">
        <f t="shared" si="0"/>
        <v>779</v>
      </c>
      <c r="U28" s="132">
        <f t="shared" si="1"/>
        <v>23</v>
      </c>
      <c r="V28" s="136"/>
    </row>
    <row r="29" spans="1:22" ht="11.25">
      <c r="A29" s="130"/>
      <c r="B29" s="131">
        <v>324</v>
      </c>
      <c r="C29" s="132" t="s">
        <v>561</v>
      </c>
      <c r="D29" s="133">
        <v>1</v>
      </c>
      <c r="E29" s="132" t="s">
        <v>547</v>
      </c>
      <c r="F29" s="133">
        <v>2</v>
      </c>
      <c r="G29" s="134">
        <v>14</v>
      </c>
      <c r="H29" s="135" t="s">
        <v>562</v>
      </c>
      <c r="I29" s="135">
        <v>0</v>
      </c>
      <c r="J29" s="135">
        <v>414</v>
      </c>
      <c r="K29" s="133"/>
      <c r="L29" s="134">
        <v>35</v>
      </c>
      <c r="M29" s="135" t="s">
        <v>536</v>
      </c>
      <c r="N29" s="135">
        <v>349</v>
      </c>
      <c r="O29" s="133"/>
      <c r="P29" s="134">
        <v>3</v>
      </c>
      <c r="Q29" s="135" t="s">
        <v>482</v>
      </c>
      <c r="R29" s="135"/>
      <c r="S29" s="135">
        <v>0</v>
      </c>
      <c r="T29" s="132">
        <f t="shared" si="0"/>
        <v>763</v>
      </c>
      <c r="U29" s="132">
        <f t="shared" si="1"/>
        <v>24</v>
      </c>
      <c r="V29" s="136"/>
    </row>
    <row r="30" spans="1:22" ht="11.25">
      <c r="A30" s="130"/>
      <c r="B30" s="131">
        <v>294</v>
      </c>
      <c r="C30" s="132" t="s">
        <v>563</v>
      </c>
      <c r="D30" s="133">
        <v>2</v>
      </c>
      <c r="E30" s="132" t="s">
        <v>293</v>
      </c>
      <c r="F30" s="133">
        <v>2</v>
      </c>
      <c r="G30" s="134">
        <v>12</v>
      </c>
      <c r="H30" s="135" t="s">
        <v>564</v>
      </c>
      <c r="I30" s="135">
        <v>-0.1</v>
      </c>
      <c r="J30" s="135">
        <v>579</v>
      </c>
      <c r="K30" s="133"/>
      <c r="L30" s="134">
        <v>33</v>
      </c>
      <c r="M30" s="135" t="s">
        <v>536</v>
      </c>
      <c r="N30" s="135">
        <v>349</v>
      </c>
      <c r="O30" s="133"/>
      <c r="P30" s="134">
        <v>1</v>
      </c>
      <c r="Q30" s="135" t="s">
        <v>215</v>
      </c>
      <c r="R30" s="135"/>
      <c r="S30" s="135"/>
      <c r="T30" s="132" t="s">
        <v>215</v>
      </c>
      <c r="U30" s="132"/>
      <c r="V30" s="136"/>
    </row>
    <row r="31" spans="1:22" ht="11.25">
      <c r="A31" s="130"/>
      <c r="B31" s="131">
        <v>295</v>
      </c>
      <c r="C31" s="132" t="s">
        <v>565</v>
      </c>
      <c r="D31" s="133">
        <v>1</v>
      </c>
      <c r="E31" s="132" t="s">
        <v>293</v>
      </c>
      <c r="F31" s="133">
        <v>2</v>
      </c>
      <c r="G31" s="134">
        <v>4</v>
      </c>
      <c r="H31" s="135" t="s">
        <v>566</v>
      </c>
      <c r="I31" s="135">
        <v>0.5</v>
      </c>
      <c r="J31" s="135">
        <v>643</v>
      </c>
      <c r="K31" s="133"/>
      <c r="L31" s="134">
        <v>25</v>
      </c>
      <c r="M31" s="135" t="s">
        <v>468</v>
      </c>
      <c r="N31" s="135">
        <v>400</v>
      </c>
      <c r="O31" s="133"/>
      <c r="P31" s="135">
        <v>20</v>
      </c>
      <c r="Q31" s="135" t="s">
        <v>215</v>
      </c>
      <c r="R31" s="135"/>
      <c r="S31" s="135"/>
      <c r="T31" s="132" t="s">
        <v>215</v>
      </c>
      <c r="U31" s="132"/>
      <c r="V31" s="136"/>
    </row>
    <row r="32" spans="1:22" ht="11.25">
      <c r="A32" s="130"/>
      <c r="B32" s="131">
        <v>9</v>
      </c>
      <c r="C32" s="132" t="s">
        <v>567</v>
      </c>
      <c r="D32" s="133">
        <v>4</v>
      </c>
      <c r="E32" s="132" t="s">
        <v>229</v>
      </c>
      <c r="F32" s="133">
        <v>2</v>
      </c>
      <c r="G32" s="134">
        <v>11</v>
      </c>
      <c r="H32" s="135" t="s">
        <v>568</v>
      </c>
      <c r="I32" s="135">
        <v>-0.3</v>
      </c>
      <c r="J32" s="135">
        <v>645</v>
      </c>
      <c r="K32" s="133"/>
      <c r="L32" s="134">
        <v>32</v>
      </c>
      <c r="M32" s="135" t="s">
        <v>482</v>
      </c>
      <c r="N32" s="135">
        <v>0</v>
      </c>
      <c r="O32" s="133"/>
      <c r="P32" s="135">
        <v>27</v>
      </c>
      <c r="Q32" s="135" t="s">
        <v>215</v>
      </c>
      <c r="R32" s="135"/>
      <c r="S32" s="135"/>
      <c r="T32" s="132" t="s">
        <v>215</v>
      </c>
      <c r="U32" s="132"/>
      <c r="V32" s="136"/>
    </row>
    <row r="33" spans="1:22" ht="11.25">
      <c r="A33" s="130"/>
      <c r="B33" s="131"/>
      <c r="C33" s="132"/>
      <c r="D33" s="133"/>
      <c r="E33" s="132"/>
      <c r="F33" s="133"/>
      <c r="G33" s="134"/>
      <c r="H33" s="135"/>
      <c r="I33" s="135"/>
      <c r="J33" s="135"/>
      <c r="K33" s="132"/>
      <c r="L33" s="134"/>
      <c r="M33" s="135"/>
      <c r="N33" s="135"/>
      <c r="O33" s="133"/>
      <c r="P33" s="134"/>
      <c r="Q33" s="135"/>
      <c r="R33" s="135"/>
      <c r="S33" s="135"/>
      <c r="T33" s="132"/>
      <c r="U33" s="132"/>
      <c r="V33" s="136"/>
    </row>
    <row r="34" spans="1:22" ht="11.25">
      <c r="A34" s="130"/>
      <c r="B34" s="116"/>
      <c r="C34" s="116"/>
      <c r="D34" s="117"/>
      <c r="E34" s="116"/>
      <c r="F34" s="117"/>
      <c r="G34" s="117"/>
      <c r="H34" s="116"/>
      <c r="I34" s="116"/>
      <c r="J34" s="116"/>
      <c r="K34" s="116"/>
      <c r="L34" s="117"/>
      <c r="M34" s="116"/>
      <c r="N34" s="116"/>
      <c r="O34" s="117"/>
      <c r="P34" s="117"/>
      <c r="Q34" s="116"/>
      <c r="R34" s="116"/>
      <c r="S34" s="116"/>
      <c r="T34" s="116"/>
      <c r="U34" s="116"/>
      <c r="V34" s="130"/>
    </row>
    <row r="35" spans="1:22" ht="11.25">
      <c r="A35" s="130"/>
      <c r="B35" s="130"/>
      <c r="C35" s="130"/>
      <c r="D35" s="137"/>
      <c r="E35" s="130"/>
      <c r="F35" s="137"/>
      <c r="G35" s="137"/>
      <c r="H35" s="130"/>
      <c r="I35" s="130"/>
      <c r="J35" s="130"/>
      <c r="K35" s="130"/>
      <c r="L35" s="137"/>
      <c r="M35" s="130"/>
      <c r="N35" s="130"/>
      <c r="O35" s="137"/>
      <c r="P35" s="137"/>
      <c r="Q35" s="130"/>
      <c r="R35" s="130"/>
      <c r="S35" s="130"/>
      <c r="T35" s="130"/>
      <c r="U35" s="130"/>
      <c r="V35" s="130"/>
    </row>
    <row r="36" spans="1:22" ht="11.25">
      <c r="A36" s="130"/>
      <c r="B36" s="130"/>
      <c r="C36" s="130"/>
      <c r="D36" s="137"/>
      <c r="E36" s="130"/>
      <c r="F36" s="137"/>
      <c r="G36" s="137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1:22" ht="11.25">
      <c r="A37" s="130"/>
      <c r="B37" s="130"/>
      <c r="C37" s="130"/>
      <c r="D37" s="137"/>
      <c r="E37" s="130"/>
      <c r="F37" s="137"/>
      <c r="G37" s="137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ht="11.25">
      <c r="A38" s="130"/>
      <c r="B38" s="130"/>
      <c r="C38" s="130"/>
      <c r="D38" s="137"/>
      <c r="E38" s="130"/>
      <c r="F38" s="137"/>
      <c r="G38" s="137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ht="11.25">
      <c r="A39" s="130"/>
      <c r="B39" s="130"/>
      <c r="C39" s="130"/>
      <c r="D39" s="137"/>
      <c r="E39" s="130"/>
      <c r="F39" s="137"/>
      <c r="G39" s="137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ht="11.25">
      <c r="A40" s="130"/>
      <c r="B40" s="130"/>
      <c r="C40" s="130"/>
      <c r="D40" s="137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ht="11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7"/>
      <c r="Q41" s="130"/>
      <c r="R41" s="130"/>
      <c r="S41" s="130"/>
      <c r="T41" s="130"/>
      <c r="U41" s="130"/>
      <c r="V41" s="130"/>
    </row>
  </sheetData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="125" zoomScaleNormal="125" zoomScaleSheetLayoutView="100" workbookViewId="0" topLeftCell="A1">
      <selection activeCell="U6" sqref="U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31" customWidth="1"/>
    <col min="5" max="5" width="16.83203125" style="0" customWidth="1"/>
    <col min="6" max="6" width="3.83203125" style="31" customWidth="1"/>
    <col min="7" max="7" width="4.83203125" style="31" customWidth="1"/>
    <col min="8" max="8" width="6.66015625" style="31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0" customWidth="1"/>
    <col min="13" max="13" width="5.83203125" style="0" customWidth="1"/>
    <col min="14" max="14" width="3.83203125" style="0" customWidth="1"/>
    <col min="15" max="15" width="4.83203125" style="0" customWidth="1"/>
    <col min="16" max="16" width="7.66015625" style="0" customWidth="1"/>
    <col min="17" max="18" width="5.83203125" style="0" customWidth="1"/>
    <col min="19" max="19" width="6" style="0" customWidth="1"/>
    <col min="20" max="20" width="3.83203125" style="0" customWidth="1"/>
  </cols>
  <sheetData>
    <row r="1" spans="1:20" ht="21" customHeight="1">
      <c r="A1" s="50"/>
      <c r="B1" s="34" t="s">
        <v>569</v>
      </c>
      <c r="C1" s="36"/>
      <c r="D1" s="35"/>
      <c r="E1" s="36"/>
      <c r="F1" s="35"/>
      <c r="G1" s="35"/>
      <c r="H1" s="36"/>
      <c r="I1" s="36"/>
      <c r="J1" s="56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1.25" customHeight="1">
      <c r="A2" s="50"/>
      <c r="B2" s="36"/>
      <c r="C2" s="36"/>
      <c r="D2" s="35"/>
      <c r="E2" s="36"/>
      <c r="F2" s="35"/>
      <c r="G2" s="35"/>
      <c r="H2" s="36"/>
      <c r="I2" s="36"/>
      <c r="J2" s="50"/>
      <c r="K2" s="50"/>
      <c r="L2" s="50"/>
      <c r="M2" s="50"/>
      <c r="N2" s="50"/>
      <c r="O2" s="50"/>
      <c r="P2" s="50"/>
      <c r="Q2" s="50"/>
      <c r="R2" s="50"/>
      <c r="S2" s="40" t="s">
        <v>570</v>
      </c>
      <c r="T2" s="50"/>
    </row>
    <row r="3" spans="1:20" ht="12">
      <c r="A3" s="50"/>
      <c r="B3" s="41"/>
      <c r="C3" s="42"/>
      <c r="D3" s="42"/>
      <c r="E3" s="42"/>
      <c r="F3" s="43"/>
      <c r="G3" s="36"/>
      <c r="H3" s="35" t="s">
        <v>571</v>
      </c>
      <c r="I3" s="35"/>
      <c r="J3" s="42"/>
      <c r="K3" s="35"/>
      <c r="L3" s="35" t="s">
        <v>572</v>
      </c>
      <c r="M3" s="35"/>
      <c r="N3" s="42"/>
      <c r="O3" s="35"/>
      <c r="P3" s="35" t="s">
        <v>573</v>
      </c>
      <c r="Q3" s="35"/>
      <c r="R3" s="42"/>
      <c r="S3" s="42"/>
      <c r="T3" s="46"/>
    </row>
    <row r="4" spans="1:20" ht="9.75" customHeight="1">
      <c r="A4" s="50"/>
      <c r="B4" s="46" t="s">
        <v>36</v>
      </c>
      <c r="C4" s="47" t="s">
        <v>37</v>
      </c>
      <c r="D4" s="47" t="s">
        <v>38</v>
      </c>
      <c r="E4" s="47" t="s">
        <v>39</v>
      </c>
      <c r="F4" s="47"/>
      <c r="I4" s="31"/>
      <c r="J4" s="47"/>
      <c r="K4" s="31"/>
      <c r="L4" s="31"/>
      <c r="M4" s="31"/>
      <c r="N4" s="47"/>
      <c r="O4" s="31"/>
      <c r="P4" s="31"/>
      <c r="Q4" s="31"/>
      <c r="R4" s="47" t="s">
        <v>40</v>
      </c>
      <c r="S4" s="47"/>
      <c r="T4" s="46"/>
    </row>
    <row r="5" spans="1:20" ht="9.75" customHeight="1">
      <c r="A5" s="50"/>
      <c r="B5" s="46"/>
      <c r="C5" s="47"/>
      <c r="D5" s="47"/>
      <c r="E5" s="47"/>
      <c r="F5" s="47" t="s">
        <v>41</v>
      </c>
      <c r="G5" s="31" t="s">
        <v>454</v>
      </c>
      <c r="H5" s="31" t="s">
        <v>43</v>
      </c>
      <c r="I5" s="31" t="s">
        <v>45</v>
      </c>
      <c r="J5" s="47" t="s">
        <v>41</v>
      </c>
      <c r="K5" s="31" t="s">
        <v>454</v>
      </c>
      <c r="L5" s="31" t="s">
        <v>43</v>
      </c>
      <c r="M5" s="31" t="s">
        <v>45</v>
      </c>
      <c r="N5" s="47" t="s">
        <v>41</v>
      </c>
      <c r="O5" s="31" t="s">
        <v>454</v>
      </c>
      <c r="P5" s="31" t="s">
        <v>43</v>
      </c>
      <c r="Q5" s="31" t="s">
        <v>45</v>
      </c>
      <c r="R5" s="47" t="s">
        <v>45</v>
      </c>
      <c r="S5" s="47" t="s">
        <v>46</v>
      </c>
      <c r="T5" s="46"/>
    </row>
    <row r="6" spans="1:20" ht="12">
      <c r="A6" s="50">
        <v>1</v>
      </c>
      <c r="B6" s="51">
        <v>2704</v>
      </c>
      <c r="C6" s="53" t="s">
        <v>574</v>
      </c>
      <c r="D6" s="52">
        <v>3</v>
      </c>
      <c r="E6" s="53" t="s">
        <v>52</v>
      </c>
      <c r="F6" s="52"/>
      <c r="G6" s="54">
        <v>2</v>
      </c>
      <c r="H6" s="55" t="s">
        <v>575</v>
      </c>
      <c r="I6" s="55">
        <v>497</v>
      </c>
      <c r="J6" s="52"/>
      <c r="K6" s="55">
        <v>4</v>
      </c>
      <c r="L6" s="55" t="s">
        <v>576</v>
      </c>
      <c r="M6" s="55">
        <v>274</v>
      </c>
      <c r="N6" s="53"/>
      <c r="O6" s="54">
        <v>6</v>
      </c>
      <c r="P6" s="55" t="s">
        <v>577</v>
      </c>
      <c r="Q6" s="55">
        <v>485</v>
      </c>
      <c r="R6" s="53">
        <f aca="true" t="shared" si="0" ref="R6:R11">IF(H6="","",I6+M6+Q6)</f>
        <v>1256</v>
      </c>
      <c r="S6" s="53">
        <f aca="true" t="shared" si="1" ref="S6:S11">RANK(R6,$R$6:$R$13)</f>
        <v>1</v>
      </c>
      <c r="T6" s="56"/>
    </row>
    <row r="7" spans="1:20" ht="12">
      <c r="A7" s="50">
        <v>2</v>
      </c>
      <c r="B7" s="51">
        <v>13</v>
      </c>
      <c r="C7" s="53" t="s">
        <v>578</v>
      </c>
      <c r="D7" s="52">
        <v>2</v>
      </c>
      <c r="E7" s="53" t="s">
        <v>56</v>
      </c>
      <c r="F7" s="52"/>
      <c r="G7" s="54">
        <v>1</v>
      </c>
      <c r="H7" s="55" t="s">
        <v>579</v>
      </c>
      <c r="I7" s="55">
        <v>454</v>
      </c>
      <c r="J7" s="52"/>
      <c r="K7" s="55">
        <v>3</v>
      </c>
      <c r="L7" s="55" t="s">
        <v>580</v>
      </c>
      <c r="M7" s="55">
        <v>225</v>
      </c>
      <c r="N7" s="53"/>
      <c r="O7" s="54">
        <v>5</v>
      </c>
      <c r="P7" s="55" t="s">
        <v>581</v>
      </c>
      <c r="Q7" s="55">
        <v>235</v>
      </c>
      <c r="R7" s="53">
        <f t="shared" si="0"/>
        <v>914</v>
      </c>
      <c r="S7" s="53">
        <f t="shared" si="1"/>
        <v>2</v>
      </c>
      <c r="T7" s="56"/>
    </row>
    <row r="8" spans="1:20" ht="12">
      <c r="A8" s="50">
        <v>3</v>
      </c>
      <c r="B8" s="51">
        <v>12</v>
      </c>
      <c r="C8" s="53" t="s">
        <v>582</v>
      </c>
      <c r="D8" s="52">
        <v>2</v>
      </c>
      <c r="E8" s="53" t="s">
        <v>56</v>
      </c>
      <c r="F8" s="52"/>
      <c r="G8" s="54">
        <v>5</v>
      </c>
      <c r="H8" s="55" t="s">
        <v>583</v>
      </c>
      <c r="I8" s="55">
        <v>382</v>
      </c>
      <c r="J8" s="52"/>
      <c r="K8" s="55">
        <v>1</v>
      </c>
      <c r="L8" s="55" t="s">
        <v>584</v>
      </c>
      <c r="M8" s="55">
        <v>177</v>
      </c>
      <c r="N8" s="53"/>
      <c r="O8" s="54">
        <v>3</v>
      </c>
      <c r="P8" s="55" t="s">
        <v>585</v>
      </c>
      <c r="Q8" s="55">
        <v>334</v>
      </c>
      <c r="R8" s="53">
        <f t="shared" si="0"/>
        <v>893</v>
      </c>
      <c r="S8" s="53">
        <f t="shared" si="1"/>
        <v>3</v>
      </c>
      <c r="T8" s="56"/>
    </row>
    <row r="9" spans="1:20" ht="12">
      <c r="A9" s="50">
        <v>4</v>
      </c>
      <c r="B9" s="51">
        <v>101</v>
      </c>
      <c r="C9" s="53" t="s">
        <v>586</v>
      </c>
      <c r="D9" s="52">
        <v>2</v>
      </c>
      <c r="E9" s="53" t="s">
        <v>80</v>
      </c>
      <c r="F9" s="52"/>
      <c r="G9" s="54">
        <v>6</v>
      </c>
      <c r="H9" s="55" t="s">
        <v>587</v>
      </c>
      <c r="I9" s="55">
        <v>418</v>
      </c>
      <c r="J9" s="52"/>
      <c r="K9" s="55">
        <v>2</v>
      </c>
      <c r="L9" s="55" t="s">
        <v>588</v>
      </c>
      <c r="M9" s="55">
        <v>209</v>
      </c>
      <c r="N9" s="53"/>
      <c r="O9" s="54">
        <v>4</v>
      </c>
      <c r="P9" s="55" t="s">
        <v>589</v>
      </c>
      <c r="Q9" s="55">
        <v>235</v>
      </c>
      <c r="R9" s="53">
        <f t="shared" si="0"/>
        <v>862</v>
      </c>
      <c r="S9" s="53">
        <f t="shared" si="1"/>
        <v>4</v>
      </c>
      <c r="T9" s="56"/>
    </row>
    <row r="10" spans="1:20" ht="12">
      <c r="A10" s="50">
        <v>5</v>
      </c>
      <c r="B10" s="51">
        <v>109</v>
      </c>
      <c r="C10" s="53" t="s">
        <v>590</v>
      </c>
      <c r="D10" s="52">
        <v>2</v>
      </c>
      <c r="E10" s="53" t="s">
        <v>80</v>
      </c>
      <c r="F10" s="52"/>
      <c r="G10" s="54">
        <v>3</v>
      </c>
      <c r="H10" s="55" t="s">
        <v>591</v>
      </c>
      <c r="I10" s="55">
        <v>392</v>
      </c>
      <c r="J10" s="52"/>
      <c r="K10" s="55">
        <v>5</v>
      </c>
      <c r="L10" s="55" t="s">
        <v>592</v>
      </c>
      <c r="M10" s="55">
        <v>161</v>
      </c>
      <c r="N10" s="53"/>
      <c r="O10" s="54">
        <v>1</v>
      </c>
      <c r="P10" s="55" t="s">
        <v>593</v>
      </c>
      <c r="Q10" s="55">
        <v>284</v>
      </c>
      <c r="R10" s="53">
        <f t="shared" si="0"/>
        <v>837</v>
      </c>
      <c r="S10" s="53">
        <f t="shared" si="1"/>
        <v>5</v>
      </c>
      <c r="T10" s="56"/>
    </row>
    <row r="11" spans="1:20" ht="12">
      <c r="A11" s="50">
        <v>6</v>
      </c>
      <c r="B11" s="51">
        <v>2</v>
      </c>
      <c r="C11" s="53" t="s">
        <v>594</v>
      </c>
      <c r="D11" s="52">
        <v>2</v>
      </c>
      <c r="E11" s="53" t="s">
        <v>56</v>
      </c>
      <c r="F11" s="52"/>
      <c r="G11" s="54">
        <v>4</v>
      </c>
      <c r="H11" s="55" t="s">
        <v>595</v>
      </c>
      <c r="I11" s="55">
        <v>397</v>
      </c>
      <c r="J11" s="52"/>
      <c r="K11" s="55">
        <v>6</v>
      </c>
      <c r="L11" s="55" t="s">
        <v>596</v>
      </c>
      <c r="M11" s="55">
        <v>159</v>
      </c>
      <c r="N11" s="53"/>
      <c r="O11" s="54">
        <v>2</v>
      </c>
      <c r="P11" s="55" t="s">
        <v>597</v>
      </c>
      <c r="Q11" s="55">
        <v>140</v>
      </c>
      <c r="R11" s="53">
        <f t="shared" si="0"/>
        <v>696</v>
      </c>
      <c r="S11" s="53">
        <f t="shared" si="1"/>
        <v>6</v>
      </c>
      <c r="T11" s="56"/>
    </row>
    <row r="12" spans="1:20" ht="12">
      <c r="A12" s="50">
        <v>7</v>
      </c>
      <c r="B12" s="51"/>
      <c r="C12" s="53"/>
      <c r="D12" s="52"/>
      <c r="E12" s="53"/>
      <c r="F12" s="52"/>
      <c r="G12" s="54"/>
      <c r="H12" s="55"/>
      <c r="I12" s="55"/>
      <c r="J12" s="52"/>
      <c r="K12" s="55"/>
      <c r="L12" s="55"/>
      <c r="M12" s="55"/>
      <c r="N12" s="53"/>
      <c r="O12" s="54"/>
      <c r="P12" s="55"/>
      <c r="Q12" s="55"/>
      <c r="R12" s="53"/>
      <c r="S12" s="53"/>
      <c r="T12" s="56"/>
    </row>
    <row r="13" spans="1:20" ht="12">
      <c r="A13" s="50">
        <v>8</v>
      </c>
      <c r="B13" s="51"/>
      <c r="C13" s="53"/>
      <c r="D13" s="52"/>
      <c r="E13" s="53"/>
      <c r="F13" s="52"/>
      <c r="G13" s="54"/>
      <c r="H13" s="55"/>
      <c r="I13" s="55"/>
      <c r="J13" s="52"/>
      <c r="K13" s="54"/>
      <c r="L13" s="55"/>
      <c r="M13" s="55"/>
      <c r="N13" s="52"/>
      <c r="O13" s="54"/>
      <c r="P13" s="55"/>
      <c r="Q13" s="55"/>
      <c r="R13" s="53">
        <f>IF(H13="","",I13+M13+Q13)</f>
      </c>
      <c r="S13" s="53">
        <f>IF(R13="","",RANK(R13,$Q$6:$Q$13))</f>
      </c>
      <c r="T13" s="56"/>
    </row>
    <row r="14" spans="1:20" ht="12">
      <c r="A14" s="50"/>
      <c r="B14" s="36"/>
      <c r="C14" s="36"/>
      <c r="D14" s="35"/>
      <c r="E14" s="36"/>
      <c r="F14" s="35"/>
      <c r="G14" s="35"/>
      <c r="H14" s="36"/>
      <c r="I14" s="36"/>
      <c r="J14" s="36"/>
      <c r="K14" s="35"/>
      <c r="L14" s="36"/>
      <c r="M14" s="36"/>
      <c r="N14" s="35"/>
      <c r="O14" s="35"/>
      <c r="P14" s="36"/>
      <c r="Q14" s="36"/>
      <c r="R14" s="36"/>
      <c r="S14" s="36"/>
      <c r="T14" s="50"/>
    </row>
    <row r="15" spans="1:20" ht="12">
      <c r="A15" s="50"/>
      <c r="B15" s="50"/>
      <c r="C15" s="50"/>
      <c r="D15" s="57"/>
      <c r="E15" s="50"/>
      <c r="F15" s="57"/>
      <c r="G15" s="57"/>
      <c r="H15" s="50"/>
      <c r="I15" s="50"/>
      <c r="J15" s="50"/>
      <c r="K15" s="57"/>
      <c r="L15" s="50"/>
      <c r="M15" s="50"/>
      <c r="N15" s="57"/>
      <c r="O15" s="57"/>
      <c r="P15" s="50"/>
      <c r="Q15" s="50"/>
      <c r="R15" s="50"/>
      <c r="S15" s="50"/>
      <c r="T15" s="50"/>
    </row>
    <row r="16" spans="1:20" ht="12">
      <c r="A16" s="50"/>
      <c r="B16" s="50"/>
      <c r="C16" s="50"/>
      <c r="D16" s="57"/>
      <c r="E16" s="50"/>
      <c r="F16" s="57"/>
      <c r="G16" s="57"/>
      <c r="H16" s="50"/>
      <c r="I16" s="50"/>
      <c r="J16" s="50"/>
      <c r="K16" s="57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2">
      <c r="A17" s="50"/>
      <c r="B17" s="50"/>
      <c r="C17" s="50"/>
      <c r="D17" s="57"/>
      <c r="E17" s="50"/>
      <c r="F17" s="57"/>
      <c r="G17" s="57"/>
      <c r="H17" s="50"/>
      <c r="I17" s="50"/>
      <c r="J17" s="50"/>
      <c r="K17" s="57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2">
      <c r="A18" s="50"/>
      <c r="B18" s="50"/>
      <c r="C18" s="50"/>
      <c r="D18" s="57"/>
      <c r="E18" s="50"/>
      <c r="F18" s="57"/>
      <c r="G18" s="57"/>
      <c r="H18" s="50"/>
      <c r="I18" s="50"/>
      <c r="J18" s="50"/>
      <c r="K18" s="57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">
      <c r="A19" s="50"/>
      <c r="B19" s="50"/>
      <c r="C19" s="50"/>
      <c r="D19" s="57"/>
      <c r="E19" s="50"/>
      <c r="F19" s="57"/>
      <c r="G19" s="57"/>
      <c r="H19" s="50"/>
      <c r="I19" s="50"/>
      <c r="J19" s="50"/>
      <c r="K19" s="57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12">
      <c r="A20" s="50"/>
      <c r="B20" s="50"/>
      <c r="C20" s="50"/>
      <c r="D20" s="57"/>
      <c r="E20" s="50"/>
      <c r="F20" s="57"/>
      <c r="G20" s="5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2">
      <c r="A21" s="50"/>
      <c r="B21" s="50"/>
      <c r="C21" s="50"/>
      <c r="D21" s="57"/>
      <c r="E21" s="50"/>
      <c r="F21" s="57"/>
      <c r="G21" s="5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">
      <c r="A22" s="50"/>
      <c r="B22" s="50"/>
      <c r="C22" s="50"/>
      <c r="D22" s="57"/>
      <c r="E22" s="50"/>
      <c r="F22" s="57"/>
      <c r="G22" s="5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">
      <c r="A23" s="50"/>
      <c r="B23" s="50"/>
      <c r="C23" s="50"/>
      <c r="D23" s="57"/>
      <c r="E23" s="50"/>
      <c r="F23" s="57"/>
      <c r="G23" s="5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">
      <c r="A24" s="50"/>
      <c r="B24" s="50"/>
      <c r="C24" s="50"/>
      <c r="D24" s="57"/>
      <c r="E24" s="50"/>
      <c r="F24" s="57"/>
      <c r="G24" s="57"/>
      <c r="H24" s="50"/>
      <c r="I24" s="50"/>
      <c r="J24" s="50"/>
      <c r="K24" s="57"/>
      <c r="L24" s="50"/>
      <c r="M24" s="50"/>
      <c r="N24" s="50"/>
      <c r="O24" s="50"/>
      <c r="P24" s="50"/>
      <c r="Q24" s="50"/>
      <c r="R24" s="50"/>
      <c r="S24" s="50"/>
      <c r="T24" s="50"/>
    </row>
  </sheetData>
  <printOptions/>
  <pageMargins left="0.4330708661417323" right="0.4330708661417323" top="0.5905511811023622" bottom="0.5905511811023622" header="590551.1811023622" footer="9055.1181102362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="125" zoomScaleNormal="125" zoomScaleSheetLayoutView="100" workbookViewId="0" topLeftCell="A1">
      <selection activeCell="T6" sqref="T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31" customWidth="1"/>
    <col min="5" max="5" width="14.83203125" style="0" customWidth="1"/>
    <col min="6" max="6" width="3.83203125" style="31" customWidth="1"/>
    <col min="7" max="7" width="5" style="31" customWidth="1"/>
    <col min="8" max="8" width="6.83203125" style="0" customWidth="1"/>
    <col min="9" max="9" width="5.83203125" style="0" customWidth="1"/>
    <col min="10" max="10" width="3.83203125" style="0" customWidth="1"/>
    <col min="11" max="11" width="5" style="0" customWidth="1"/>
    <col min="12" max="12" width="6.83203125" style="0" customWidth="1"/>
    <col min="13" max="13" width="5.83203125" style="0" customWidth="1"/>
    <col min="14" max="14" width="3.83203125" style="0" customWidth="1"/>
    <col min="15" max="15" width="4.83203125" style="0" customWidth="1"/>
    <col min="16" max="16" width="6.83203125" style="0" customWidth="1"/>
    <col min="17" max="19" width="5.83203125" style="0" customWidth="1"/>
  </cols>
  <sheetData>
    <row r="1" spans="1:20" ht="21" customHeight="1">
      <c r="A1" s="50"/>
      <c r="B1" s="34" t="s">
        <v>598</v>
      </c>
      <c r="C1" s="36"/>
      <c r="D1" s="35"/>
      <c r="E1" s="36"/>
      <c r="F1" s="35"/>
      <c r="G1" s="35"/>
      <c r="H1" s="36"/>
      <c r="I1" s="56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1.25" customHeight="1">
      <c r="A2" s="50"/>
      <c r="B2" s="36"/>
      <c r="C2" s="36"/>
      <c r="D2" s="35"/>
      <c r="E2" s="36"/>
      <c r="F2" s="35"/>
      <c r="G2" s="35"/>
      <c r="H2" s="36"/>
      <c r="I2" s="50"/>
      <c r="J2" s="50"/>
      <c r="K2" s="50"/>
      <c r="L2" s="50"/>
      <c r="M2" s="50"/>
      <c r="N2" s="50"/>
      <c r="O2" s="50"/>
      <c r="P2" s="50"/>
      <c r="Q2" s="50"/>
      <c r="R2" s="50"/>
      <c r="S2" s="40" t="s">
        <v>599</v>
      </c>
      <c r="T2" s="50"/>
    </row>
    <row r="3" spans="1:20" ht="12">
      <c r="A3" s="50"/>
      <c r="B3" s="41"/>
      <c r="C3" s="42"/>
      <c r="D3" s="42"/>
      <c r="E3" s="42"/>
      <c r="F3" s="43"/>
      <c r="G3" s="36"/>
      <c r="H3" s="35" t="s">
        <v>600</v>
      </c>
      <c r="I3" s="35"/>
      <c r="J3" s="42"/>
      <c r="K3" s="35"/>
      <c r="L3" s="35" t="s">
        <v>601</v>
      </c>
      <c r="M3" s="35"/>
      <c r="N3" s="42"/>
      <c r="O3" s="35"/>
      <c r="P3" s="35" t="s">
        <v>602</v>
      </c>
      <c r="Q3" s="35"/>
      <c r="R3" s="42"/>
      <c r="S3" s="42"/>
      <c r="T3" s="46"/>
    </row>
    <row r="4" spans="1:20" ht="9.75" customHeight="1">
      <c r="A4" s="50"/>
      <c r="B4" s="46" t="s">
        <v>36</v>
      </c>
      <c r="C4" s="47" t="s">
        <v>37</v>
      </c>
      <c r="D4" s="47" t="s">
        <v>38</v>
      </c>
      <c r="E4" s="47" t="s">
        <v>39</v>
      </c>
      <c r="F4" s="47"/>
      <c r="H4" s="31"/>
      <c r="I4" s="31"/>
      <c r="J4" s="47"/>
      <c r="K4" s="31"/>
      <c r="L4" s="31"/>
      <c r="M4" s="31"/>
      <c r="N4" s="47"/>
      <c r="O4" s="31"/>
      <c r="P4" s="31"/>
      <c r="Q4" s="31"/>
      <c r="R4" s="47" t="s">
        <v>40</v>
      </c>
      <c r="S4" s="47"/>
      <c r="T4" s="46"/>
    </row>
    <row r="5" spans="1:20" ht="9.75" customHeight="1">
      <c r="A5" s="50"/>
      <c r="B5" s="46"/>
      <c r="C5" s="47"/>
      <c r="D5" s="47"/>
      <c r="E5" s="47"/>
      <c r="F5" s="47" t="s">
        <v>41</v>
      </c>
      <c r="G5" s="31" t="s">
        <v>42</v>
      </c>
      <c r="H5" s="31" t="s">
        <v>43</v>
      </c>
      <c r="I5" s="31" t="s">
        <v>45</v>
      </c>
      <c r="J5" s="47" t="s">
        <v>41</v>
      </c>
      <c r="K5" s="31" t="s">
        <v>42</v>
      </c>
      <c r="L5" s="31" t="s">
        <v>43</v>
      </c>
      <c r="M5" s="31" t="s">
        <v>45</v>
      </c>
      <c r="N5" s="47" t="s">
        <v>41</v>
      </c>
      <c r="O5" s="31" t="s">
        <v>42</v>
      </c>
      <c r="P5" s="31" t="s">
        <v>43</v>
      </c>
      <c r="Q5" s="31" t="s">
        <v>45</v>
      </c>
      <c r="R5" s="47" t="s">
        <v>45</v>
      </c>
      <c r="S5" s="47" t="s">
        <v>46</v>
      </c>
      <c r="T5" s="46"/>
    </row>
    <row r="6" spans="1:20" ht="12">
      <c r="A6" s="50">
        <v>1</v>
      </c>
      <c r="B6" s="51">
        <v>11</v>
      </c>
      <c r="C6" s="53" t="s">
        <v>603</v>
      </c>
      <c r="D6" s="52">
        <v>3</v>
      </c>
      <c r="E6" s="53" t="s">
        <v>604</v>
      </c>
      <c r="F6" s="52"/>
      <c r="G6" s="54">
        <v>22</v>
      </c>
      <c r="H6" s="55" t="s">
        <v>605</v>
      </c>
      <c r="I6" s="55">
        <v>532</v>
      </c>
      <c r="J6" s="52"/>
      <c r="K6" s="55">
        <v>14</v>
      </c>
      <c r="L6" s="55" t="s">
        <v>606</v>
      </c>
      <c r="M6" s="55">
        <v>582</v>
      </c>
      <c r="N6" s="53"/>
      <c r="O6" s="54">
        <v>31</v>
      </c>
      <c r="P6" s="55" t="s">
        <v>607</v>
      </c>
      <c r="Q6" s="55">
        <v>461</v>
      </c>
      <c r="R6" s="53">
        <f aca="true" t="shared" si="0" ref="R6:R31">IF(H6="","",I6+M6+Q6)</f>
        <v>1575</v>
      </c>
      <c r="S6" s="53">
        <f aca="true" t="shared" si="1" ref="S6:S30">IF(R6="","",RANK(R6,$R$6:$R$30))</f>
        <v>1</v>
      </c>
      <c r="T6" s="56"/>
    </row>
    <row r="7" spans="1:20" ht="12">
      <c r="A7" s="50">
        <v>2</v>
      </c>
      <c r="B7" s="51">
        <v>18</v>
      </c>
      <c r="C7" s="53" t="s">
        <v>608</v>
      </c>
      <c r="D7" s="52">
        <v>3</v>
      </c>
      <c r="E7" s="53" t="s">
        <v>604</v>
      </c>
      <c r="F7" s="52"/>
      <c r="G7" s="54">
        <v>28</v>
      </c>
      <c r="H7" s="55" t="s">
        <v>609</v>
      </c>
      <c r="I7" s="55">
        <v>729</v>
      </c>
      <c r="J7" s="52"/>
      <c r="K7" s="55">
        <v>20</v>
      </c>
      <c r="L7" s="55" t="s">
        <v>610</v>
      </c>
      <c r="M7" s="55">
        <v>500</v>
      </c>
      <c r="N7" s="53"/>
      <c r="O7" s="54">
        <v>12</v>
      </c>
      <c r="P7" s="55" t="s">
        <v>611</v>
      </c>
      <c r="Q7" s="55">
        <v>309</v>
      </c>
      <c r="R7" s="53">
        <f t="shared" si="0"/>
        <v>1538</v>
      </c>
      <c r="S7" s="53">
        <f t="shared" si="1"/>
        <v>2</v>
      </c>
      <c r="T7" s="56"/>
    </row>
    <row r="8" spans="1:20" ht="12">
      <c r="A8" s="50">
        <v>3</v>
      </c>
      <c r="B8" s="51">
        <v>141</v>
      </c>
      <c r="C8" s="53" t="s">
        <v>612</v>
      </c>
      <c r="D8" s="52">
        <v>1</v>
      </c>
      <c r="E8" s="53" t="s">
        <v>613</v>
      </c>
      <c r="F8" s="52"/>
      <c r="G8" s="54">
        <v>31</v>
      </c>
      <c r="H8" s="55" t="s">
        <v>614</v>
      </c>
      <c r="I8" s="55">
        <v>319</v>
      </c>
      <c r="J8" s="52"/>
      <c r="K8" s="55">
        <v>23</v>
      </c>
      <c r="L8" s="55" t="s">
        <v>615</v>
      </c>
      <c r="M8" s="55">
        <v>320</v>
      </c>
      <c r="N8" s="53"/>
      <c r="O8" s="54">
        <v>15</v>
      </c>
      <c r="P8" s="55" t="s">
        <v>616</v>
      </c>
      <c r="Q8" s="55">
        <v>730</v>
      </c>
      <c r="R8" s="53">
        <f t="shared" si="0"/>
        <v>1369</v>
      </c>
      <c r="S8" s="53">
        <f t="shared" si="1"/>
        <v>3</v>
      </c>
      <c r="T8" s="56"/>
    </row>
    <row r="9" spans="1:20" ht="12">
      <c r="A9" s="50">
        <v>4</v>
      </c>
      <c r="B9" s="51">
        <v>363</v>
      </c>
      <c r="C9" s="53" t="s">
        <v>617</v>
      </c>
      <c r="D9" s="52">
        <v>1</v>
      </c>
      <c r="E9" s="53" t="s">
        <v>234</v>
      </c>
      <c r="F9" s="52"/>
      <c r="G9" s="54">
        <v>10</v>
      </c>
      <c r="H9" s="55" t="s">
        <v>618</v>
      </c>
      <c r="I9" s="55">
        <v>406</v>
      </c>
      <c r="J9" s="52"/>
      <c r="K9" s="55">
        <v>27</v>
      </c>
      <c r="L9" s="55" t="s">
        <v>619</v>
      </c>
      <c r="M9" s="55">
        <v>319</v>
      </c>
      <c r="N9" s="53"/>
      <c r="O9" s="54">
        <v>19</v>
      </c>
      <c r="P9" s="55" t="s">
        <v>620</v>
      </c>
      <c r="Q9" s="55">
        <v>635</v>
      </c>
      <c r="R9" s="53">
        <f t="shared" si="0"/>
        <v>1360</v>
      </c>
      <c r="S9" s="53">
        <f t="shared" si="1"/>
        <v>4</v>
      </c>
      <c r="T9" s="56"/>
    </row>
    <row r="10" spans="1:20" ht="12">
      <c r="A10" s="50">
        <v>5</v>
      </c>
      <c r="B10" s="51">
        <v>25</v>
      </c>
      <c r="C10" s="53" t="s">
        <v>621</v>
      </c>
      <c r="D10" s="52">
        <v>2</v>
      </c>
      <c r="E10" s="53" t="s">
        <v>613</v>
      </c>
      <c r="F10" s="53"/>
      <c r="G10" s="54">
        <v>7</v>
      </c>
      <c r="H10" s="55" t="s">
        <v>622</v>
      </c>
      <c r="I10" s="55">
        <v>421</v>
      </c>
      <c r="J10" s="52"/>
      <c r="K10" s="55">
        <v>24</v>
      </c>
      <c r="L10" s="55" t="s">
        <v>623</v>
      </c>
      <c r="M10" s="55">
        <v>390</v>
      </c>
      <c r="N10" s="53"/>
      <c r="O10" s="54">
        <v>16</v>
      </c>
      <c r="P10" s="55" t="s">
        <v>624</v>
      </c>
      <c r="Q10" s="55">
        <v>523</v>
      </c>
      <c r="R10" s="53">
        <f t="shared" si="0"/>
        <v>1334</v>
      </c>
      <c r="S10" s="53">
        <f t="shared" si="1"/>
        <v>5</v>
      </c>
      <c r="T10" s="56"/>
    </row>
    <row r="11" spans="1:20" ht="12">
      <c r="A11" s="50">
        <v>6</v>
      </c>
      <c r="B11" s="51">
        <v>72</v>
      </c>
      <c r="C11" s="53" t="s">
        <v>625</v>
      </c>
      <c r="D11" s="52">
        <v>1</v>
      </c>
      <c r="E11" s="53" t="s">
        <v>440</v>
      </c>
      <c r="F11" s="53"/>
      <c r="G11" s="54">
        <v>18</v>
      </c>
      <c r="H11" s="55" t="s">
        <v>626</v>
      </c>
      <c r="I11" s="55">
        <v>415</v>
      </c>
      <c r="J11" s="52"/>
      <c r="K11" s="55">
        <v>10</v>
      </c>
      <c r="L11" s="55" t="s">
        <v>627</v>
      </c>
      <c r="M11" s="55">
        <v>431</v>
      </c>
      <c r="N11" s="53"/>
      <c r="O11" s="54">
        <v>27</v>
      </c>
      <c r="P11" s="55" t="s">
        <v>628</v>
      </c>
      <c r="Q11" s="55">
        <v>450</v>
      </c>
      <c r="R11" s="53">
        <f t="shared" si="0"/>
        <v>1296</v>
      </c>
      <c r="S11" s="53">
        <f t="shared" si="1"/>
        <v>6</v>
      </c>
      <c r="T11" s="56"/>
    </row>
    <row r="12" spans="1:20" ht="12">
      <c r="A12" s="50">
        <v>7</v>
      </c>
      <c r="B12" s="51">
        <v>311</v>
      </c>
      <c r="C12" s="53" t="s">
        <v>629</v>
      </c>
      <c r="D12" s="52">
        <v>2</v>
      </c>
      <c r="E12" s="53" t="s">
        <v>319</v>
      </c>
      <c r="F12" s="53"/>
      <c r="G12" s="54">
        <v>21</v>
      </c>
      <c r="H12" s="55" t="s">
        <v>630</v>
      </c>
      <c r="I12" s="55">
        <v>427</v>
      </c>
      <c r="J12" s="52"/>
      <c r="K12" s="55">
        <v>13</v>
      </c>
      <c r="L12" s="55" t="s">
        <v>631</v>
      </c>
      <c r="M12" s="55">
        <v>451</v>
      </c>
      <c r="N12" s="53"/>
      <c r="O12" s="54">
        <v>30</v>
      </c>
      <c r="P12" s="55" t="s">
        <v>632</v>
      </c>
      <c r="Q12" s="55">
        <v>338</v>
      </c>
      <c r="R12" s="53">
        <f t="shared" si="0"/>
        <v>1216</v>
      </c>
      <c r="S12" s="53">
        <f t="shared" si="1"/>
        <v>7</v>
      </c>
      <c r="T12" s="56"/>
    </row>
    <row r="13" spans="1:20" ht="12">
      <c r="A13" s="50">
        <v>8</v>
      </c>
      <c r="B13" s="51">
        <v>314</v>
      </c>
      <c r="C13" s="53" t="s">
        <v>633</v>
      </c>
      <c r="D13" s="52">
        <v>2</v>
      </c>
      <c r="E13" s="53" t="s">
        <v>319</v>
      </c>
      <c r="F13" s="53"/>
      <c r="G13" s="54">
        <v>8</v>
      </c>
      <c r="H13" s="55" t="s">
        <v>634</v>
      </c>
      <c r="I13" s="55">
        <v>400</v>
      </c>
      <c r="J13" s="52"/>
      <c r="K13" s="55">
        <v>25</v>
      </c>
      <c r="L13" s="55" t="s">
        <v>635</v>
      </c>
      <c r="M13" s="55">
        <v>310</v>
      </c>
      <c r="N13" s="53"/>
      <c r="O13" s="54">
        <v>17</v>
      </c>
      <c r="P13" s="55" t="s">
        <v>636</v>
      </c>
      <c r="Q13" s="55">
        <v>389</v>
      </c>
      <c r="R13" s="53">
        <f t="shared" si="0"/>
        <v>1099</v>
      </c>
      <c r="S13" s="53">
        <f t="shared" si="1"/>
        <v>8</v>
      </c>
      <c r="T13" s="56"/>
    </row>
    <row r="14" spans="1:20" ht="12">
      <c r="A14" s="50"/>
      <c r="B14" s="51">
        <v>391</v>
      </c>
      <c r="C14" s="53" t="s">
        <v>637</v>
      </c>
      <c r="D14" s="52">
        <v>2</v>
      </c>
      <c r="E14" s="53" t="s">
        <v>638</v>
      </c>
      <c r="F14" s="53"/>
      <c r="G14" s="54">
        <v>12</v>
      </c>
      <c r="H14" s="55" t="s">
        <v>639</v>
      </c>
      <c r="I14" s="55">
        <v>327</v>
      </c>
      <c r="J14" s="52"/>
      <c r="K14" s="55">
        <v>29</v>
      </c>
      <c r="L14" s="55" t="s">
        <v>640</v>
      </c>
      <c r="M14" s="55">
        <v>308</v>
      </c>
      <c r="N14" s="53"/>
      <c r="O14" s="54">
        <v>21</v>
      </c>
      <c r="P14" s="55" t="s">
        <v>641</v>
      </c>
      <c r="Q14" s="55">
        <v>463</v>
      </c>
      <c r="R14" s="53">
        <f t="shared" si="0"/>
        <v>1098</v>
      </c>
      <c r="S14" s="53">
        <f t="shared" si="1"/>
        <v>9</v>
      </c>
      <c r="T14" s="56"/>
    </row>
    <row r="15" spans="1:20" ht="12">
      <c r="A15" s="50"/>
      <c r="B15" s="51">
        <v>140</v>
      </c>
      <c r="C15" s="53" t="s">
        <v>642</v>
      </c>
      <c r="D15" s="52">
        <v>1</v>
      </c>
      <c r="E15" s="53" t="s">
        <v>643</v>
      </c>
      <c r="F15" s="53"/>
      <c r="G15" s="54">
        <v>11</v>
      </c>
      <c r="H15" s="55" t="s">
        <v>644</v>
      </c>
      <c r="I15" s="55">
        <v>341</v>
      </c>
      <c r="J15" s="52"/>
      <c r="K15" s="55">
        <v>28</v>
      </c>
      <c r="L15" s="55" t="s">
        <v>645</v>
      </c>
      <c r="M15" s="55">
        <v>284</v>
      </c>
      <c r="N15" s="53"/>
      <c r="O15" s="54">
        <v>20</v>
      </c>
      <c r="P15" s="55" t="s">
        <v>646</v>
      </c>
      <c r="Q15" s="55">
        <v>471</v>
      </c>
      <c r="R15" s="53">
        <f t="shared" si="0"/>
        <v>1096</v>
      </c>
      <c r="S15" s="53">
        <f t="shared" si="1"/>
        <v>10</v>
      </c>
      <c r="T15" s="56"/>
    </row>
    <row r="16" spans="1:20" ht="12">
      <c r="A16" s="50"/>
      <c r="B16" s="51">
        <v>356</v>
      </c>
      <c r="C16" s="53" t="s">
        <v>647</v>
      </c>
      <c r="D16" s="52">
        <v>2</v>
      </c>
      <c r="E16" s="53" t="s">
        <v>234</v>
      </c>
      <c r="F16" s="53"/>
      <c r="G16" s="54">
        <v>19</v>
      </c>
      <c r="H16" s="55" t="s">
        <v>648</v>
      </c>
      <c r="I16" s="55">
        <v>333</v>
      </c>
      <c r="J16" s="52"/>
      <c r="K16" s="55">
        <v>11</v>
      </c>
      <c r="L16" s="55" t="s">
        <v>649</v>
      </c>
      <c r="M16" s="55">
        <v>349</v>
      </c>
      <c r="N16" s="53"/>
      <c r="O16" s="54">
        <v>28</v>
      </c>
      <c r="P16" s="55" t="s">
        <v>650</v>
      </c>
      <c r="Q16" s="55">
        <v>414</v>
      </c>
      <c r="R16" s="53">
        <f t="shared" si="0"/>
        <v>1096</v>
      </c>
      <c r="S16" s="53">
        <f t="shared" si="1"/>
        <v>10</v>
      </c>
      <c r="T16" s="56"/>
    </row>
    <row r="17" spans="1:20" ht="12">
      <c r="A17" s="50"/>
      <c r="B17" s="51">
        <v>313</v>
      </c>
      <c r="C17" s="53" t="s">
        <v>651</v>
      </c>
      <c r="D17" s="52">
        <v>2</v>
      </c>
      <c r="E17" s="53" t="s">
        <v>319</v>
      </c>
      <c r="F17" s="53"/>
      <c r="G17" s="54">
        <v>27</v>
      </c>
      <c r="H17" s="55" t="s">
        <v>652</v>
      </c>
      <c r="I17" s="55">
        <v>390</v>
      </c>
      <c r="J17" s="52"/>
      <c r="K17" s="55">
        <v>19</v>
      </c>
      <c r="L17" s="55" t="s">
        <v>653</v>
      </c>
      <c r="M17" s="55">
        <v>276</v>
      </c>
      <c r="N17" s="53"/>
      <c r="O17" s="54">
        <v>11</v>
      </c>
      <c r="P17" s="55" t="s">
        <v>654</v>
      </c>
      <c r="Q17" s="55">
        <v>398</v>
      </c>
      <c r="R17" s="53">
        <f t="shared" si="0"/>
        <v>1064</v>
      </c>
      <c r="S17" s="53">
        <f t="shared" si="1"/>
        <v>12</v>
      </c>
      <c r="T17" s="56"/>
    </row>
    <row r="18" spans="1:20" ht="12">
      <c r="A18" s="50"/>
      <c r="B18" s="51">
        <v>319</v>
      </c>
      <c r="C18" s="53" t="s">
        <v>655</v>
      </c>
      <c r="D18" s="52">
        <v>1</v>
      </c>
      <c r="E18" s="53" t="s">
        <v>319</v>
      </c>
      <c r="F18" s="53"/>
      <c r="G18" s="54">
        <v>30</v>
      </c>
      <c r="H18" s="55" t="s">
        <v>656</v>
      </c>
      <c r="I18" s="55">
        <v>358</v>
      </c>
      <c r="J18" s="52"/>
      <c r="K18" s="55">
        <v>22</v>
      </c>
      <c r="L18" s="55" t="s">
        <v>657</v>
      </c>
      <c r="M18" s="55">
        <v>328</v>
      </c>
      <c r="N18" s="53"/>
      <c r="O18" s="54">
        <v>14</v>
      </c>
      <c r="P18" s="55" t="s">
        <v>658</v>
      </c>
      <c r="Q18" s="55">
        <v>374</v>
      </c>
      <c r="R18" s="53">
        <f t="shared" si="0"/>
        <v>1060</v>
      </c>
      <c r="S18" s="53">
        <f t="shared" si="1"/>
        <v>13</v>
      </c>
      <c r="T18" s="56"/>
    </row>
    <row r="19" spans="1:20" ht="12">
      <c r="A19" s="50"/>
      <c r="B19" s="51">
        <v>372</v>
      </c>
      <c r="C19" s="53" t="s">
        <v>659</v>
      </c>
      <c r="D19" s="52">
        <v>1</v>
      </c>
      <c r="E19" s="53" t="s">
        <v>234</v>
      </c>
      <c r="F19" s="53"/>
      <c r="G19" s="54">
        <v>25</v>
      </c>
      <c r="H19" s="55" t="s">
        <v>660</v>
      </c>
      <c r="I19" s="55">
        <v>388</v>
      </c>
      <c r="J19" s="52"/>
      <c r="K19" s="55">
        <v>17</v>
      </c>
      <c r="L19" s="55" t="s">
        <v>661</v>
      </c>
      <c r="M19" s="55">
        <v>306</v>
      </c>
      <c r="N19" s="53"/>
      <c r="O19" s="54">
        <v>9</v>
      </c>
      <c r="P19" s="55" t="s">
        <v>662</v>
      </c>
      <c r="Q19" s="55">
        <v>362</v>
      </c>
      <c r="R19" s="53">
        <f t="shared" si="0"/>
        <v>1056</v>
      </c>
      <c r="S19" s="53">
        <f t="shared" si="1"/>
        <v>14</v>
      </c>
      <c r="T19" s="56"/>
    </row>
    <row r="20" spans="1:20" ht="12">
      <c r="A20" s="50"/>
      <c r="B20" s="51">
        <v>178</v>
      </c>
      <c r="C20" s="53" t="s">
        <v>663</v>
      </c>
      <c r="D20" s="52">
        <v>2</v>
      </c>
      <c r="E20" s="53" t="s">
        <v>252</v>
      </c>
      <c r="F20" s="53"/>
      <c r="G20" s="54">
        <v>23</v>
      </c>
      <c r="H20" s="55" t="s">
        <v>664</v>
      </c>
      <c r="I20" s="55">
        <v>385</v>
      </c>
      <c r="J20" s="52"/>
      <c r="K20" s="55">
        <v>15</v>
      </c>
      <c r="L20" s="55" t="s">
        <v>665</v>
      </c>
      <c r="M20" s="55">
        <v>371</v>
      </c>
      <c r="N20" s="53"/>
      <c r="O20" s="54">
        <v>7</v>
      </c>
      <c r="P20" s="55" t="s">
        <v>666</v>
      </c>
      <c r="Q20" s="55">
        <v>290</v>
      </c>
      <c r="R20" s="53">
        <f t="shared" si="0"/>
        <v>1046</v>
      </c>
      <c r="S20" s="53">
        <f t="shared" si="1"/>
        <v>15</v>
      </c>
      <c r="T20" s="56"/>
    </row>
    <row r="21" spans="1:20" ht="12">
      <c r="A21" s="50"/>
      <c r="B21" s="51">
        <v>247</v>
      </c>
      <c r="C21" s="53" t="s">
        <v>667</v>
      </c>
      <c r="D21" s="52">
        <v>1</v>
      </c>
      <c r="E21" s="53" t="s">
        <v>273</v>
      </c>
      <c r="F21" s="53"/>
      <c r="G21" s="54">
        <v>24</v>
      </c>
      <c r="H21" s="55" t="s">
        <v>668</v>
      </c>
      <c r="I21" s="55">
        <v>457</v>
      </c>
      <c r="J21" s="52"/>
      <c r="K21" s="55">
        <v>16</v>
      </c>
      <c r="L21" s="55" t="s">
        <v>669</v>
      </c>
      <c r="M21" s="55">
        <v>353</v>
      </c>
      <c r="N21" s="53"/>
      <c r="O21" s="54">
        <v>8</v>
      </c>
      <c r="P21" s="55" t="s">
        <v>670</v>
      </c>
      <c r="Q21" s="55">
        <v>223</v>
      </c>
      <c r="R21" s="53">
        <f t="shared" si="0"/>
        <v>1033</v>
      </c>
      <c r="S21" s="53">
        <f t="shared" si="1"/>
        <v>16</v>
      </c>
      <c r="T21" s="56"/>
    </row>
    <row r="22" spans="1:20" ht="12">
      <c r="A22" s="50"/>
      <c r="B22" s="51">
        <v>55</v>
      </c>
      <c r="C22" s="53" t="s">
        <v>671</v>
      </c>
      <c r="D22" s="52">
        <v>1</v>
      </c>
      <c r="E22" s="53" t="s">
        <v>672</v>
      </c>
      <c r="F22" s="53"/>
      <c r="G22" s="54">
        <v>26</v>
      </c>
      <c r="H22" s="55" t="s">
        <v>673</v>
      </c>
      <c r="I22" s="55">
        <v>265</v>
      </c>
      <c r="J22" s="52"/>
      <c r="K22" s="55">
        <v>18</v>
      </c>
      <c r="L22" s="55" t="s">
        <v>674</v>
      </c>
      <c r="M22" s="55">
        <v>239</v>
      </c>
      <c r="N22" s="53"/>
      <c r="O22" s="54">
        <v>10</v>
      </c>
      <c r="P22" s="55" t="s">
        <v>675</v>
      </c>
      <c r="Q22" s="55">
        <v>446</v>
      </c>
      <c r="R22" s="53">
        <f t="shared" si="0"/>
        <v>950</v>
      </c>
      <c r="S22" s="53">
        <f t="shared" si="1"/>
        <v>17</v>
      </c>
      <c r="T22" s="56"/>
    </row>
    <row r="23" spans="1:20" ht="12">
      <c r="A23" s="50"/>
      <c r="B23" s="51">
        <v>282</v>
      </c>
      <c r="C23" s="53" t="s">
        <v>676</v>
      </c>
      <c r="D23" s="52">
        <v>1</v>
      </c>
      <c r="E23" s="53" t="s">
        <v>422</v>
      </c>
      <c r="F23" s="53"/>
      <c r="G23" s="54">
        <v>29</v>
      </c>
      <c r="H23" s="55" t="s">
        <v>677</v>
      </c>
      <c r="I23" s="55">
        <v>342</v>
      </c>
      <c r="J23" s="52"/>
      <c r="K23" s="55">
        <v>21</v>
      </c>
      <c r="L23" s="55" t="s">
        <v>678</v>
      </c>
      <c r="M23" s="55">
        <v>384</v>
      </c>
      <c r="N23" s="53"/>
      <c r="O23" s="54">
        <v>13</v>
      </c>
      <c r="P23" s="55" t="s">
        <v>679</v>
      </c>
      <c r="Q23" s="55">
        <v>209</v>
      </c>
      <c r="R23" s="53">
        <f t="shared" si="0"/>
        <v>935</v>
      </c>
      <c r="S23" s="53">
        <f t="shared" si="1"/>
        <v>18</v>
      </c>
      <c r="T23" s="56"/>
    </row>
    <row r="24" spans="1:20" ht="12">
      <c r="A24" s="50"/>
      <c r="B24" s="51">
        <v>327</v>
      </c>
      <c r="C24" s="53" t="s">
        <v>680</v>
      </c>
      <c r="D24" s="52">
        <v>1</v>
      </c>
      <c r="E24" s="53" t="s">
        <v>681</v>
      </c>
      <c r="F24" s="53"/>
      <c r="G24" s="54">
        <v>17</v>
      </c>
      <c r="H24" s="55" t="s">
        <v>682</v>
      </c>
      <c r="I24" s="55">
        <v>453</v>
      </c>
      <c r="J24" s="52"/>
      <c r="K24" s="55">
        <v>9</v>
      </c>
      <c r="L24" s="55" t="s">
        <v>683</v>
      </c>
      <c r="M24" s="55">
        <v>269</v>
      </c>
      <c r="N24" s="53"/>
      <c r="O24" s="54">
        <v>26</v>
      </c>
      <c r="P24" s="55" t="s">
        <v>684</v>
      </c>
      <c r="Q24" s="55">
        <v>186</v>
      </c>
      <c r="R24" s="53">
        <f t="shared" si="0"/>
        <v>908</v>
      </c>
      <c r="S24" s="53">
        <f t="shared" si="1"/>
        <v>19</v>
      </c>
      <c r="T24" s="56"/>
    </row>
    <row r="25" spans="1:20" ht="12">
      <c r="A25" s="50"/>
      <c r="B25" s="51">
        <v>326</v>
      </c>
      <c r="C25" s="53" t="s">
        <v>685</v>
      </c>
      <c r="D25" s="52">
        <v>2</v>
      </c>
      <c r="E25" s="53" t="s">
        <v>681</v>
      </c>
      <c r="F25" s="53"/>
      <c r="G25" s="54">
        <v>13</v>
      </c>
      <c r="H25" s="55" t="s">
        <v>686</v>
      </c>
      <c r="I25" s="55">
        <v>349</v>
      </c>
      <c r="J25" s="52"/>
      <c r="K25" s="55">
        <v>30</v>
      </c>
      <c r="L25" s="55" t="s">
        <v>687</v>
      </c>
      <c r="M25" s="55">
        <v>287</v>
      </c>
      <c r="N25" s="53"/>
      <c r="O25" s="54">
        <v>22</v>
      </c>
      <c r="P25" s="55" t="s">
        <v>688</v>
      </c>
      <c r="Q25" s="55">
        <v>266</v>
      </c>
      <c r="R25" s="53">
        <f t="shared" si="0"/>
        <v>902</v>
      </c>
      <c r="S25" s="53">
        <f t="shared" si="1"/>
        <v>20</v>
      </c>
      <c r="T25" s="56"/>
    </row>
    <row r="26" spans="1:20" ht="12">
      <c r="A26" s="50"/>
      <c r="B26" s="51">
        <v>369</v>
      </c>
      <c r="C26" s="53" t="s">
        <v>689</v>
      </c>
      <c r="D26" s="52">
        <v>1</v>
      </c>
      <c r="E26" s="53" t="s">
        <v>234</v>
      </c>
      <c r="F26" s="53"/>
      <c r="G26" s="54">
        <v>16</v>
      </c>
      <c r="H26" s="55" t="s">
        <v>690</v>
      </c>
      <c r="I26" s="55">
        <v>374</v>
      </c>
      <c r="J26" s="52"/>
      <c r="K26" s="55">
        <v>8</v>
      </c>
      <c r="L26" s="55" t="s">
        <v>691</v>
      </c>
      <c r="M26" s="55">
        <v>279</v>
      </c>
      <c r="N26" s="53"/>
      <c r="O26" s="54">
        <v>25</v>
      </c>
      <c r="P26" s="55" t="s">
        <v>692</v>
      </c>
      <c r="Q26" s="55">
        <v>239</v>
      </c>
      <c r="R26" s="53">
        <f t="shared" si="0"/>
        <v>892</v>
      </c>
      <c r="S26" s="53">
        <f t="shared" si="1"/>
        <v>21</v>
      </c>
      <c r="T26" s="56"/>
    </row>
    <row r="27" spans="1:20" ht="12">
      <c r="A27" s="50"/>
      <c r="B27" s="51">
        <v>281</v>
      </c>
      <c r="C27" s="53" t="s">
        <v>693</v>
      </c>
      <c r="D27" s="52">
        <v>1</v>
      </c>
      <c r="E27" s="53" t="s">
        <v>422</v>
      </c>
      <c r="F27" s="53"/>
      <c r="G27" s="54">
        <v>15</v>
      </c>
      <c r="H27" s="55" t="s">
        <v>694</v>
      </c>
      <c r="I27" s="55">
        <v>330</v>
      </c>
      <c r="J27" s="52"/>
      <c r="K27" s="55">
        <v>7</v>
      </c>
      <c r="L27" s="55" t="s">
        <v>695</v>
      </c>
      <c r="M27" s="55">
        <v>227</v>
      </c>
      <c r="N27" s="53"/>
      <c r="O27" s="54">
        <v>24</v>
      </c>
      <c r="P27" s="55" t="s">
        <v>696</v>
      </c>
      <c r="Q27" s="55">
        <v>234</v>
      </c>
      <c r="R27" s="53">
        <f t="shared" si="0"/>
        <v>791</v>
      </c>
      <c r="S27" s="53">
        <f t="shared" si="1"/>
        <v>22</v>
      </c>
      <c r="T27" s="56"/>
    </row>
    <row r="28" spans="1:20" ht="12">
      <c r="A28" s="50"/>
      <c r="B28" s="51">
        <v>183</v>
      </c>
      <c r="C28" s="53" t="s">
        <v>697</v>
      </c>
      <c r="D28" s="52">
        <v>2</v>
      </c>
      <c r="E28" s="53" t="s">
        <v>252</v>
      </c>
      <c r="F28" s="53"/>
      <c r="G28" s="54">
        <v>20</v>
      </c>
      <c r="H28" s="55" t="s">
        <v>698</v>
      </c>
      <c r="I28" s="55">
        <v>248</v>
      </c>
      <c r="J28" s="52"/>
      <c r="K28" s="55">
        <v>12</v>
      </c>
      <c r="L28" s="55" t="s">
        <v>699</v>
      </c>
      <c r="M28" s="55">
        <v>202</v>
      </c>
      <c r="N28" s="53"/>
      <c r="O28" s="54">
        <v>29</v>
      </c>
      <c r="P28" s="55" t="s">
        <v>700</v>
      </c>
      <c r="Q28" s="55">
        <v>330</v>
      </c>
      <c r="R28" s="53">
        <f t="shared" si="0"/>
        <v>780</v>
      </c>
      <c r="S28" s="53">
        <f t="shared" si="1"/>
        <v>23</v>
      </c>
      <c r="T28" s="56"/>
    </row>
    <row r="29" spans="1:20" ht="12">
      <c r="A29" s="50"/>
      <c r="B29" s="51">
        <v>397</v>
      </c>
      <c r="C29" s="53" t="s">
        <v>701</v>
      </c>
      <c r="D29" s="52">
        <v>1</v>
      </c>
      <c r="E29" s="53" t="s">
        <v>278</v>
      </c>
      <c r="F29" s="53"/>
      <c r="G29" s="54">
        <v>9</v>
      </c>
      <c r="H29" s="55" t="s">
        <v>702</v>
      </c>
      <c r="I29" s="55">
        <v>337</v>
      </c>
      <c r="J29" s="52"/>
      <c r="K29" s="55">
        <v>26</v>
      </c>
      <c r="L29" s="55" t="s">
        <v>703</v>
      </c>
      <c r="M29" s="55">
        <v>247</v>
      </c>
      <c r="N29" s="53"/>
      <c r="O29" s="54">
        <v>18</v>
      </c>
      <c r="P29" s="55" t="s">
        <v>704</v>
      </c>
      <c r="Q29" s="55">
        <v>175</v>
      </c>
      <c r="R29" s="53">
        <f t="shared" si="0"/>
        <v>759</v>
      </c>
      <c r="S29" s="53">
        <f t="shared" si="1"/>
        <v>24</v>
      </c>
      <c r="T29" s="56"/>
    </row>
    <row r="30" spans="1:20" ht="12">
      <c r="A30" s="50"/>
      <c r="B30" s="51">
        <v>322</v>
      </c>
      <c r="C30" s="53" t="s">
        <v>705</v>
      </c>
      <c r="D30" s="52">
        <v>1</v>
      </c>
      <c r="E30" s="53" t="s">
        <v>547</v>
      </c>
      <c r="F30" s="53"/>
      <c r="G30" s="54">
        <v>14</v>
      </c>
      <c r="H30" s="55" t="s">
        <v>706</v>
      </c>
      <c r="I30" s="55">
        <v>290</v>
      </c>
      <c r="J30" s="52"/>
      <c r="K30" s="55">
        <v>31</v>
      </c>
      <c r="L30" s="55" t="s">
        <v>707</v>
      </c>
      <c r="M30" s="55">
        <v>262</v>
      </c>
      <c r="N30" s="53"/>
      <c r="O30" s="54">
        <v>23</v>
      </c>
      <c r="P30" s="55" t="s">
        <v>708</v>
      </c>
      <c r="Q30" s="55">
        <v>166</v>
      </c>
      <c r="R30" s="53">
        <f t="shared" si="0"/>
        <v>718</v>
      </c>
      <c r="S30" s="53">
        <f t="shared" si="1"/>
        <v>25</v>
      </c>
      <c r="T30" s="56"/>
    </row>
    <row r="31" spans="1:20" ht="12">
      <c r="A31" s="50"/>
      <c r="B31" s="51"/>
      <c r="C31" s="53"/>
      <c r="D31" s="53"/>
      <c r="E31" s="53"/>
      <c r="F31" s="53"/>
      <c r="G31" s="55"/>
      <c r="H31" s="55"/>
      <c r="I31" s="55"/>
      <c r="J31" s="52"/>
      <c r="K31" s="54"/>
      <c r="L31" s="55"/>
      <c r="M31" s="55"/>
      <c r="N31" s="52"/>
      <c r="O31" s="54"/>
      <c r="P31" s="55"/>
      <c r="Q31" s="55"/>
      <c r="R31" s="53">
        <f t="shared" si="0"/>
      </c>
      <c r="S31" s="53">
        <f>IF(R31="","",RANK(R31,$Q$6:$Q$31))</f>
      </c>
      <c r="T31" s="56"/>
    </row>
    <row r="32" spans="1:20" ht="12">
      <c r="A32" s="50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6"/>
      <c r="M32" s="36"/>
      <c r="N32" s="35"/>
      <c r="O32" s="35"/>
      <c r="P32" s="36"/>
      <c r="Q32" s="36"/>
      <c r="R32" s="36"/>
      <c r="S32" s="36"/>
      <c r="T32" s="50"/>
    </row>
  </sheetData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I:\小松ﾌｪｽ\女記録元ﾌｪｽ5-2.jsd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naka</cp:lastModifiedBy>
  <dcterms:created xsi:type="dcterms:W3CDTF">2010-10-31T08:51:12Z</dcterms:created>
  <dcterms:modified xsi:type="dcterms:W3CDTF">2010-11-07T12:58:51Z</dcterms:modified>
  <cp:category/>
  <cp:version/>
  <cp:contentType/>
  <cp:contentStatus/>
  <cp:revision>96</cp:revision>
</cp:coreProperties>
</file>