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記録用紙" sheetId="1" r:id="rId1"/>
    <sheet name="M-SSD" sheetId="2" r:id="rId2"/>
    <sheet name="M-ST" sheetId="3" r:id="rId3"/>
    <sheet name="M-MDD" sheetId="4" r:id="rId4"/>
    <sheet name="M-HD" sheetId="5" r:id="rId5"/>
    <sheet name="M-JD" sheetId="6" r:id="rId6"/>
    <sheet name="M-JT" sheetId="7" r:id="rId7"/>
    <sheet name="M-YTT" sheetId="8" r:id="rId8"/>
    <sheet name="M-JTT" sheetId="9" r:id="rId9"/>
    <sheet name="M-TT" sheetId="10" r:id="rId10"/>
    <sheet name="SWR" sheetId="11" r:id="rId11"/>
  </sheets>
  <definedNames/>
  <calcPr fullCalcOnLoad="1"/>
</workbook>
</file>

<file path=xl/sharedStrings.xml><?xml version="1.0" encoding="utf-8"?>
<sst xmlns="http://schemas.openxmlformats.org/spreadsheetml/2006/main" count="2149" uniqueCount="1124">
  <si>
    <t>第５回小松市陸上競技フェスティバル（混成競技）</t>
  </si>
  <si>
    <t>男子の部</t>
  </si>
  <si>
    <t>種　　目</t>
  </si>
  <si>
    <t>位</t>
  </si>
  <si>
    <t>記　録</t>
  </si>
  <si>
    <t>氏　名</t>
  </si>
  <si>
    <t>所　属</t>
  </si>
  <si>
    <t>ｼｮｰﾄｽﾌﾟﾘﾝﾄD</t>
  </si>
  <si>
    <t>100m</t>
  </si>
  <si>
    <t>GR</t>
  </si>
  <si>
    <t>200m</t>
  </si>
  <si>
    <t>ｽﾌﾟﾘﾝﾄT</t>
  </si>
  <si>
    <t>400m</t>
  </si>
  <si>
    <t>ﾐﾄﾞﾙﾃﾞｨｽﾀﾝｽD</t>
  </si>
  <si>
    <t>800m</t>
  </si>
  <si>
    <t>1500m</t>
  </si>
  <si>
    <t>ﾊｰﾄﾞﾙD</t>
  </si>
  <si>
    <t>110mH</t>
  </si>
  <si>
    <t>400mH</t>
  </si>
  <si>
    <t>跳躍ﾃﾞｭｱｽﾛﾝ</t>
  </si>
  <si>
    <r>
      <rPr>
        <sz val="7.05"/>
        <rFont val="ＭＳ 明朝"/>
        <family val="1"/>
      </rPr>
      <t>福井・</t>
    </r>
    <r>
      <rPr>
        <sz val="7.05"/>
        <rFont val="ＭＳ 明朝"/>
        <family val="1"/>
      </rPr>
      <t xml:space="preserve">足 </t>
    </r>
    <r>
      <rPr>
        <sz val="7.05"/>
        <rFont val="ＭＳ 明朝"/>
        <family val="1"/>
      </rPr>
      <t xml:space="preserve">羽 </t>
    </r>
    <r>
      <rPr>
        <sz val="7.05"/>
        <rFont val="ＭＳ 明朝"/>
        <family val="1"/>
      </rPr>
      <t>中</t>
    </r>
  </si>
  <si>
    <t>LJ</t>
  </si>
  <si>
    <t>HJ</t>
  </si>
  <si>
    <t>跳躍ﾄﾗｲｱｽﾛﾝ</t>
  </si>
  <si>
    <t>TJ</t>
  </si>
  <si>
    <t>中学投擲TR</t>
  </si>
  <si>
    <t>SP</t>
  </si>
  <si>
    <t>DT</t>
  </si>
  <si>
    <t>JV</t>
  </si>
  <si>
    <t>投擲高校TR</t>
  </si>
  <si>
    <t>JT</t>
  </si>
  <si>
    <t>投擲ﾄﾗｲｱｽﾛﾝ</t>
  </si>
  <si>
    <t>ｽｳｪｰﾃﾞﾝﾘﾚｰ</t>
  </si>
  <si>
    <t>GR:大会記録</t>
  </si>
  <si>
    <t>中学男子ショートスプリントデュアスロン</t>
  </si>
  <si>
    <t>大会記録　1328点(11.63-24.46)　田中　健翔(石川･松陽中)　2005</t>
  </si>
  <si>
    <t>１００ｍ</t>
  </si>
  <si>
    <t>２００ｍ</t>
  </si>
  <si>
    <t>No.</t>
  </si>
  <si>
    <t>氏名</t>
  </si>
  <si>
    <t>学年</t>
  </si>
  <si>
    <t>所属</t>
  </si>
  <si>
    <t>合計</t>
  </si>
  <si>
    <t>組</t>
  </si>
  <si>
    <t>ﾚｰﾝ</t>
  </si>
  <si>
    <t>記録</t>
  </si>
  <si>
    <t>風力</t>
  </si>
  <si>
    <t>得点</t>
  </si>
  <si>
    <t>順位</t>
  </si>
  <si>
    <t>管野　　大輔</t>
  </si>
  <si>
    <t>石川･丸 内 中</t>
  </si>
  <si>
    <t>11"49</t>
  </si>
  <si>
    <t>23"37</t>
  </si>
  <si>
    <t>叶井　　賢太</t>
  </si>
  <si>
    <t>石川･根 上 中</t>
  </si>
  <si>
    <t>12"02</t>
  </si>
  <si>
    <t>24"16</t>
  </si>
  <si>
    <t>木下　　貢輔</t>
  </si>
  <si>
    <t>12"11</t>
  </si>
  <si>
    <t>24"77</t>
  </si>
  <si>
    <t>榮村　　樹志</t>
  </si>
  <si>
    <t>石川･錦 丘 中</t>
  </si>
  <si>
    <t>12"19</t>
  </si>
  <si>
    <t>25"01</t>
  </si>
  <si>
    <t>横山　　柊太</t>
  </si>
  <si>
    <t>石川･高尾台中</t>
  </si>
  <si>
    <t>12"14</t>
  </si>
  <si>
    <t>25"61</t>
  </si>
  <si>
    <t>中西　　　巧</t>
  </si>
  <si>
    <t>12"33</t>
  </si>
  <si>
    <t>25"20</t>
  </si>
  <si>
    <t>津田　　光生</t>
  </si>
  <si>
    <t>石川･南 部 中</t>
  </si>
  <si>
    <t>12"52</t>
  </si>
  <si>
    <t>25"38</t>
  </si>
  <si>
    <t>本郷　　裕己</t>
  </si>
  <si>
    <t>石川･浅野川中</t>
  </si>
  <si>
    <t>12"32</t>
  </si>
  <si>
    <t>26"04</t>
  </si>
  <si>
    <t>前野　　智哉</t>
  </si>
  <si>
    <t>石川･板 津 中</t>
  </si>
  <si>
    <t>12"27</t>
  </si>
  <si>
    <t>26"21</t>
  </si>
  <si>
    <t>北川　　達也</t>
  </si>
  <si>
    <t>石川･松 任 中</t>
  </si>
  <si>
    <t>12"49</t>
  </si>
  <si>
    <t>25"69</t>
  </si>
  <si>
    <t>中川　　和紀</t>
  </si>
  <si>
    <t>12"56</t>
  </si>
  <si>
    <t>25"55</t>
  </si>
  <si>
    <t>五十嵐　健太</t>
  </si>
  <si>
    <t>12"60</t>
  </si>
  <si>
    <t>25"52</t>
  </si>
  <si>
    <t>新谷　　健斗</t>
  </si>
  <si>
    <t>12"58</t>
  </si>
  <si>
    <t>25"92</t>
  </si>
  <si>
    <t>山越　　風鷹</t>
  </si>
  <si>
    <t>12"87</t>
  </si>
  <si>
    <t>25"50</t>
  </si>
  <si>
    <t>岡田　　侑樹</t>
  </si>
  <si>
    <t>12"71</t>
  </si>
  <si>
    <t>王生　　健太</t>
  </si>
  <si>
    <t>石川･芦 城 中</t>
  </si>
  <si>
    <t>12"84</t>
  </si>
  <si>
    <t>25"89</t>
  </si>
  <si>
    <t>村田　　隼人</t>
  </si>
  <si>
    <t>12"75</t>
  </si>
  <si>
    <t>26"23</t>
  </si>
  <si>
    <t>山口　　柊汰</t>
  </si>
  <si>
    <t>12"93</t>
  </si>
  <si>
    <t>25"91</t>
  </si>
  <si>
    <t>丸尾　　佳寛</t>
  </si>
  <si>
    <t>12"92</t>
  </si>
  <si>
    <t>26"37</t>
  </si>
  <si>
    <t>安田　　　卓</t>
  </si>
  <si>
    <t>12"88</t>
  </si>
  <si>
    <t>26"61</t>
  </si>
  <si>
    <t>堂下　　孝弘</t>
  </si>
  <si>
    <t>12"83</t>
  </si>
  <si>
    <t>26"97</t>
  </si>
  <si>
    <t>白川　　恭平</t>
  </si>
  <si>
    <t>12"99</t>
  </si>
  <si>
    <t>26"66</t>
  </si>
  <si>
    <t>林　　　魁星</t>
  </si>
  <si>
    <t>13"10</t>
  </si>
  <si>
    <t>26"49</t>
  </si>
  <si>
    <t>南　　　建至</t>
  </si>
  <si>
    <t>13"14</t>
  </si>
  <si>
    <t>南　　　拓斗</t>
  </si>
  <si>
    <t>13"07</t>
  </si>
  <si>
    <t>26"76</t>
  </si>
  <si>
    <t>源田　　斗輝</t>
  </si>
  <si>
    <t>13"02</t>
  </si>
  <si>
    <t>27"00</t>
  </si>
  <si>
    <t>原屋　　　翔</t>
  </si>
  <si>
    <t>13"11</t>
  </si>
  <si>
    <t>27"42</t>
  </si>
  <si>
    <t>山崎　　叶貴</t>
  </si>
  <si>
    <t>13"24</t>
  </si>
  <si>
    <t>27"18</t>
  </si>
  <si>
    <t>西村　　魁里</t>
  </si>
  <si>
    <t>13"29</t>
  </si>
  <si>
    <t>27"25</t>
  </si>
  <si>
    <t>尾上　　夕馬</t>
  </si>
  <si>
    <t>13"42</t>
  </si>
  <si>
    <t>27"12</t>
  </si>
  <si>
    <t>林　　　壱星</t>
  </si>
  <si>
    <t>13"53</t>
  </si>
  <si>
    <t>27"20</t>
  </si>
  <si>
    <t>神谷　　直樹</t>
  </si>
  <si>
    <t>13"32</t>
  </si>
  <si>
    <t>27"77</t>
  </si>
  <si>
    <t>水田　　圭祐</t>
  </si>
  <si>
    <t>13"55</t>
  </si>
  <si>
    <t>27"47</t>
  </si>
  <si>
    <t>中川　　　樹</t>
  </si>
  <si>
    <t>13"47</t>
  </si>
  <si>
    <t>27"68</t>
  </si>
  <si>
    <t>前吉　　立樹</t>
  </si>
  <si>
    <t>13"60</t>
  </si>
  <si>
    <t>27"52</t>
  </si>
  <si>
    <t>山﨑　　尭登</t>
  </si>
  <si>
    <t>13"56</t>
  </si>
  <si>
    <t>27"91</t>
  </si>
  <si>
    <t>山崎　　和眞</t>
  </si>
  <si>
    <t>13"58</t>
  </si>
  <si>
    <t>27"98</t>
  </si>
  <si>
    <t>本野　　広大</t>
  </si>
  <si>
    <t>橘　　　英知</t>
  </si>
  <si>
    <t>13"64</t>
  </si>
  <si>
    <t>27"90</t>
  </si>
  <si>
    <t>上坂　　拓実</t>
  </si>
  <si>
    <t>13"83</t>
  </si>
  <si>
    <t>28"01</t>
  </si>
  <si>
    <t>高　　　龍生</t>
  </si>
  <si>
    <t>13"75</t>
  </si>
  <si>
    <t>28"34</t>
  </si>
  <si>
    <t>金下　　真也</t>
  </si>
  <si>
    <t>13"44</t>
  </si>
  <si>
    <t>29"12</t>
  </si>
  <si>
    <t>吉光　　亮仁</t>
  </si>
  <si>
    <t>13"61</t>
  </si>
  <si>
    <t>28"89</t>
  </si>
  <si>
    <t>中町　　政孝</t>
  </si>
  <si>
    <t>13"78</t>
  </si>
  <si>
    <t>28"93</t>
  </si>
  <si>
    <t>孫崎　　裕人</t>
  </si>
  <si>
    <t>13"91</t>
  </si>
  <si>
    <t>29"28</t>
  </si>
  <si>
    <t>野口　　桃佑</t>
  </si>
  <si>
    <t>13"85</t>
  </si>
  <si>
    <t>29"69</t>
  </si>
  <si>
    <t>林　　　竜弘</t>
  </si>
  <si>
    <t>14"19</t>
  </si>
  <si>
    <t>29"33</t>
  </si>
  <si>
    <t>小田波　　皓</t>
  </si>
  <si>
    <t>14"29</t>
  </si>
  <si>
    <t>29"20</t>
  </si>
  <si>
    <t>福島　　　諒</t>
  </si>
  <si>
    <t>14"27</t>
  </si>
  <si>
    <t>29"58</t>
  </si>
  <si>
    <t>吉浦　宏大龍</t>
  </si>
  <si>
    <t>14"30</t>
  </si>
  <si>
    <t>吉田　　俊雅</t>
  </si>
  <si>
    <t>14"46</t>
  </si>
  <si>
    <t>29"37</t>
  </si>
  <si>
    <t>清丸　　大暁</t>
  </si>
  <si>
    <t>14"35</t>
  </si>
  <si>
    <t>29"74</t>
  </si>
  <si>
    <t>不動　　惟真</t>
  </si>
  <si>
    <t>14"42</t>
  </si>
  <si>
    <t>29"63</t>
  </si>
  <si>
    <t>六反田　康生</t>
  </si>
  <si>
    <t>29"91</t>
  </si>
  <si>
    <t>和泉　　圭祐</t>
  </si>
  <si>
    <t>14"45</t>
  </si>
  <si>
    <t>30"45</t>
  </si>
  <si>
    <t>飛島　　寛晃</t>
  </si>
  <si>
    <t>14"73</t>
  </si>
  <si>
    <t>30"14</t>
  </si>
  <si>
    <t>中山　　　元</t>
  </si>
  <si>
    <t>14"48</t>
  </si>
  <si>
    <t>30"97</t>
  </si>
  <si>
    <t>東　　　篤志</t>
  </si>
  <si>
    <t>14"82</t>
  </si>
  <si>
    <t>31"06</t>
  </si>
  <si>
    <t>畦地　　翔葉</t>
  </si>
  <si>
    <t>14"69</t>
  </si>
  <si>
    <t>31"40</t>
  </si>
  <si>
    <t>林　　　駿佑</t>
  </si>
  <si>
    <t>14"97</t>
  </si>
  <si>
    <t>30"90</t>
  </si>
  <si>
    <t>宮﨑　　　諒</t>
  </si>
  <si>
    <t>14"54</t>
  </si>
  <si>
    <t>32"05</t>
  </si>
  <si>
    <t>本田　　将哉</t>
  </si>
  <si>
    <t>15"17</t>
  </si>
  <si>
    <t>31"11</t>
  </si>
  <si>
    <t>風　　晃四郎</t>
  </si>
  <si>
    <t>15"34</t>
  </si>
  <si>
    <t>32"06</t>
  </si>
  <si>
    <t>吉田　　克三</t>
  </si>
  <si>
    <t>16"20</t>
  </si>
  <si>
    <t>34"53</t>
  </si>
  <si>
    <t>大久保慎太郎</t>
  </si>
  <si>
    <t>17"09</t>
  </si>
  <si>
    <t>34"86</t>
  </si>
  <si>
    <t>榊原　　優尚</t>
  </si>
  <si>
    <t>17"51</t>
  </si>
  <si>
    <t>38"23</t>
  </si>
  <si>
    <t>河端　　和彦</t>
  </si>
  <si>
    <t>石川･国 府 中</t>
  </si>
  <si>
    <t>DNS</t>
  </si>
  <si>
    <t>DNF</t>
  </si>
  <si>
    <t>園田　　康平</t>
  </si>
  <si>
    <t>奥井　　伶央</t>
  </si>
  <si>
    <t>野澤　　克樹</t>
  </si>
  <si>
    <t>菅田　　　豊</t>
  </si>
  <si>
    <t>藤原　　和希</t>
  </si>
  <si>
    <t>男子スプリントトライアスロン</t>
  </si>
  <si>
    <t>大会記録　2694点(11.19-22.37-48.17)　山本　哲嗣(富山･富山大)　2008</t>
  </si>
  <si>
    <t>４００ｍ</t>
  </si>
  <si>
    <t>山本　　哲嗣</t>
  </si>
  <si>
    <t>富山･富 山 大</t>
  </si>
  <si>
    <t>11"21</t>
  </si>
  <si>
    <t>22"21</t>
  </si>
  <si>
    <t>48"60</t>
  </si>
  <si>
    <t>新田　　裕文</t>
  </si>
  <si>
    <t>11"19</t>
  </si>
  <si>
    <t>22"82</t>
  </si>
  <si>
    <t>51"46</t>
  </si>
  <si>
    <t>嶋倉　　　聡</t>
  </si>
  <si>
    <t>11"29</t>
  </si>
  <si>
    <t>23"19</t>
  </si>
  <si>
    <t>53"01</t>
  </si>
  <si>
    <t>牧野　　孝彦</t>
  </si>
  <si>
    <t>石川･金沢工大</t>
  </si>
  <si>
    <t>11"38</t>
  </si>
  <si>
    <t>23"03</t>
  </si>
  <si>
    <t>53"09</t>
  </si>
  <si>
    <t>蔦　　　航希</t>
  </si>
  <si>
    <t>石川･小 松 商</t>
  </si>
  <si>
    <t>11"57</t>
  </si>
  <si>
    <t>23"27</t>
  </si>
  <si>
    <t>52"34</t>
  </si>
  <si>
    <t>丸石　　大地</t>
  </si>
  <si>
    <t>11"67</t>
  </si>
  <si>
    <t>23"81</t>
  </si>
  <si>
    <t>51"94</t>
  </si>
  <si>
    <t>前川　　達彦</t>
  </si>
  <si>
    <t>石川･小 松 高</t>
  </si>
  <si>
    <t>11"87</t>
  </si>
  <si>
    <t>23"94</t>
  </si>
  <si>
    <t>51"40</t>
  </si>
  <si>
    <t>八代　　　将</t>
  </si>
  <si>
    <t>11"82</t>
  </si>
  <si>
    <t>52"20</t>
  </si>
  <si>
    <t>坂本　　優斗</t>
  </si>
  <si>
    <t>11"89</t>
  </si>
  <si>
    <t>23"98</t>
  </si>
  <si>
    <t>52"94</t>
  </si>
  <si>
    <t>村井　　　豊</t>
  </si>
  <si>
    <t>石川･小松工高</t>
  </si>
  <si>
    <t>11"78</t>
  </si>
  <si>
    <t>23"65</t>
  </si>
  <si>
    <t>54"82</t>
  </si>
  <si>
    <t>岩本　　卓也</t>
  </si>
  <si>
    <t>石川･泉 丘 高</t>
  </si>
  <si>
    <t>12"08</t>
  </si>
  <si>
    <t>24"28</t>
  </si>
  <si>
    <t>51"91</t>
  </si>
  <si>
    <t>池松　　拓哉</t>
  </si>
  <si>
    <t>11"79</t>
  </si>
  <si>
    <t>54"40</t>
  </si>
  <si>
    <t>中村　　翔平</t>
  </si>
  <si>
    <t>11"97</t>
  </si>
  <si>
    <t>23"56</t>
  </si>
  <si>
    <t>55"63</t>
  </si>
  <si>
    <t>村井　　涼介</t>
  </si>
  <si>
    <t>24"21</t>
  </si>
  <si>
    <t>53"23</t>
  </si>
  <si>
    <t>加藤　　翔平</t>
  </si>
  <si>
    <t>24"44</t>
  </si>
  <si>
    <t>53"40</t>
  </si>
  <si>
    <t>杉本　　直人</t>
  </si>
  <si>
    <t>石川･鶴 来 高</t>
  </si>
  <si>
    <t>12"01</t>
  </si>
  <si>
    <t>24"75</t>
  </si>
  <si>
    <t>54"28</t>
  </si>
  <si>
    <t>河﨑　　一磨</t>
  </si>
  <si>
    <t>12"24</t>
  </si>
  <si>
    <t>24"33</t>
  </si>
  <si>
    <t>松谷　　一槻</t>
  </si>
  <si>
    <t>石川･羽咋工高</t>
  </si>
  <si>
    <t>12"15</t>
  </si>
  <si>
    <t>24"84</t>
  </si>
  <si>
    <t>54"24</t>
  </si>
  <si>
    <t>臼井　　智哉</t>
  </si>
  <si>
    <t>12"17</t>
  </si>
  <si>
    <t>24"35</t>
  </si>
  <si>
    <t>55"81</t>
  </si>
  <si>
    <t>久保田　丞輝</t>
  </si>
  <si>
    <t>12"09</t>
  </si>
  <si>
    <t>24"63</t>
  </si>
  <si>
    <t>55"86</t>
  </si>
  <si>
    <t>安田　　知主</t>
  </si>
  <si>
    <t>石川･金 沢 高</t>
  </si>
  <si>
    <t>24"48</t>
  </si>
  <si>
    <t>56"06</t>
  </si>
  <si>
    <t>嘉美　　雄大</t>
  </si>
  <si>
    <t>石川･Stylish</t>
  </si>
  <si>
    <t>12"05</t>
  </si>
  <si>
    <t>24"51</t>
  </si>
  <si>
    <t>56"59</t>
  </si>
  <si>
    <t>藺幡　　洸亮</t>
  </si>
  <si>
    <t>12"36</t>
  </si>
  <si>
    <t>24"70</t>
  </si>
  <si>
    <t>55"02</t>
  </si>
  <si>
    <t>金下　　拓也</t>
  </si>
  <si>
    <t>12"34</t>
  </si>
  <si>
    <t>24"74</t>
  </si>
  <si>
    <t>55"30</t>
  </si>
  <si>
    <t>久保　　謙太</t>
  </si>
  <si>
    <t>12"25</t>
  </si>
  <si>
    <t>24"92</t>
  </si>
  <si>
    <t>55"45</t>
  </si>
  <si>
    <t>喜多　　拓磨</t>
  </si>
  <si>
    <t>石川･能美市陸協</t>
  </si>
  <si>
    <t>24"81</t>
  </si>
  <si>
    <t>55"79</t>
  </si>
  <si>
    <t>中村　　勇貴</t>
  </si>
  <si>
    <t>12"23</t>
  </si>
  <si>
    <t>25"25</t>
  </si>
  <si>
    <t>55"33</t>
  </si>
  <si>
    <t>出口　　堅太</t>
  </si>
  <si>
    <t>12"46</t>
  </si>
  <si>
    <t>55"34</t>
  </si>
  <si>
    <t>下出　　恭奨</t>
  </si>
  <si>
    <t>12"39</t>
  </si>
  <si>
    <t>25"32</t>
  </si>
  <si>
    <t>梅村　　悠介</t>
  </si>
  <si>
    <t>石川･石川高専</t>
  </si>
  <si>
    <t>12"30</t>
  </si>
  <si>
    <t>24"94</t>
  </si>
  <si>
    <t>56"72</t>
  </si>
  <si>
    <t>大場　　裕介</t>
  </si>
  <si>
    <t>石川･石川陸協</t>
  </si>
  <si>
    <t>12"29</t>
  </si>
  <si>
    <t>25"15</t>
  </si>
  <si>
    <t>56"52</t>
  </si>
  <si>
    <t>増村　　好彦</t>
  </si>
  <si>
    <t>12"57</t>
  </si>
  <si>
    <t>25"40</t>
  </si>
  <si>
    <t>54"88</t>
  </si>
  <si>
    <t>小林　　　諒</t>
  </si>
  <si>
    <t>石川･伏 見 高</t>
  </si>
  <si>
    <t>24"89</t>
  </si>
  <si>
    <t>57"77</t>
  </si>
  <si>
    <t>吉田　　　健</t>
  </si>
  <si>
    <t>12"64</t>
  </si>
  <si>
    <t>25"12</t>
  </si>
  <si>
    <t>56"40</t>
  </si>
  <si>
    <t>六反田　健生</t>
  </si>
  <si>
    <t>25"43</t>
  </si>
  <si>
    <t>57"71</t>
  </si>
  <si>
    <t>白谷　　将宏</t>
  </si>
  <si>
    <t>12"62</t>
  </si>
  <si>
    <t>25"75</t>
  </si>
  <si>
    <t>56"63</t>
  </si>
  <si>
    <t>宮田　　庸佑</t>
  </si>
  <si>
    <t>25"74</t>
  </si>
  <si>
    <t>58"07</t>
  </si>
  <si>
    <t>東口　　雄也</t>
  </si>
  <si>
    <t>石川･大聖寺実</t>
  </si>
  <si>
    <t>12"40</t>
  </si>
  <si>
    <t>25"29</t>
  </si>
  <si>
    <t>59"15</t>
  </si>
  <si>
    <t>鈴木　大史朗</t>
  </si>
  <si>
    <t>12"59</t>
  </si>
  <si>
    <t>57"41</t>
  </si>
  <si>
    <t>寺沢　　航太</t>
  </si>
  <si>
    <t>石川･桜 丘 高</t>
  </si>
  <si>
    <t>12"35</t>
  </si>
  <si>
    <t>25"36</t>
  </si>
  <si>
    <t>1'00"15</t>
  </si>
  <si>
    <t>栄田　　貴弘</t>
  </si>
  <si>
    <t>石川･明 峰 高</t>
  </si>
  <si>
    <t>12"50</t>
  </si>
  <si>
    <t>25"60</t>
  </si>
  <si>
    <t>58"97</t>
  </si>
  <si>
    <t>小菅　裕太郎</t>
  </si>
  <si>
    <t>石川･松 任 高</t>
  </si>
  <si>
    <t>12"63</t>
  </si>
  <si>
    <t>25"73</t>
  </si>
  <si>
    <t>58"21</t>
  </si>
  <si>
    <t>宮西　　和矢</t>
  </si>
  <si>
    <t>12"54</t>
  </si>
  <si>
    <t>25"45</t>
  </si>
  <si>
    <t>59"97</t>
  </si>
  <si>
    <t>佐竹　壮一郎</t>
  </si>
  <si>
    <t>12"70</t>
  </si>
  <si>
    <t>26"16</t>
  </si>
  <si>
    <t>57"64</t>
  </si>
  <si>
    <t>前川　　佳祐</t>
  </si>
  <si>
    <t>12"61</t>
  </si>
  <si>
    <t>59"50</t>
  </si>
  <si>
    <t>筒井　　翔一</t>
  </si>
  <si>
    <t>12"80</t>
  </si>
  <si>
    <t>25"71</t>
  </si>
  <si>
    <t>59"11</t>
  </si>
  <si>
    <t>荒木　　　翼</t>
  </si>
  <si>
    <t>12"89</t>
  </si>
  <si>
    <t>26"24</t>
  </si>
  <si>
    <t>58"28</t>
  </si>
  <si>
    <t>長島　　圭祐</t>
  </si>
  <si>
    <t>26"13</t>
  </si>
  <si>
    <t>59"69</t>
  </si>
  <si>
    <t>高木　　琢椰</t>
  </si>
  <si>
    <t>58"65</t>
  </si>
  <si>
    <t>吉本　　晃己</t>
  </si>
  <si>
    <t>12"68</t>
  </si>
  <si>
    <t>25"87</t>
  </si>
  <si>
    <t>1'01"59</t>
  </si>
  <si>
    <t>渡辺　　啓介</t>
  </si>
  <si>
    <t>12"82</t>
  </si>
  <si>
    <t>26"03</t>
  </si>
  <si>
    <t>1'00"42</t>
  </si>
  <si>
    <t>谷　　　大樹</t>
  </si>
  <si>
    <t>石川･小松市高</t>
  </si>
  <si>
    <t>58"38</t>
  </si>
  <si>
    <t>下村　　亮介</t>
  </si>
  <si>
    <t>12"69</t>
  </si>
  <si>
    <t>25"90</t>
  </si>
  <si>
    <t>1'02"20</t>
  </si>
  <si>
    <t>宮下　　和輝</t>
  </si>
  <si>
    <t>12"95</t>
  </si>
  <si>
    <t>26"91</t>
  </si>
  <si>
    <t>58"41</t>
  </si>
  <si>
    <t>長津　　るか</t>
  </si>
  <si>
    <t>26"30</t>
  </si>
  <si>
    <t>1'02"11</t>
  </si>
  <si>
    <t>江口　　直樹</t>
  </si>
  <si>
    <t>石川･金沢東高</t>
  </si>
  <si>
    <t>26"35</t>
  </si>
  <si>
    <t>1'00"60</t>
  </si>
  <si>
    <t>東　　　克彦</t>
  </si>
  <si>
    <t>26"55</t>
  </si>
  <si>
    <t>1'01"61</t>
  </si>
  <si>
    <t>谷屋　　賢星</t>
  </si>
  <si>
    <t>12"66</t>
  </si>
  <si>
    <t>26"10</t>
  </si>
  <si>
    <t>1'04"32</t>
  </si>
  <si>
    <t>山岸　　幸一</t>
  </si>
  <si>
    <t>石川･内 灘 高</t>
  </si>
  <si>
    <t>27"21</t>
  </si>
  <si>
    <t>1'01"12</t>
  </si>
  <si>
    <t>山村　　良汰</t>
  </si>
  <si>
    <t>13"06</t>
  </si>
  <si>
    <t>27"51</t>
  </si>
  <si>
    <t>1'01"58</t>
  </si>
  <si>
    <t>冨田　　大智</t>
  </si>
  <si>
    <t>13"48</t>
  </si>
  <si>
    <t>27"46</t>
  </si>
  <si>
    <t>1'00"89</t>
  </si>
  <si>
    <t>倉　　　翔吾</t>
  </si>
  <si>
    <t>13"04</t>
  </si>
  <si>
    <t>27"50</t>
  </si>
  <si>
    <t>1'04"16</t>
  </si>
  <si>
    <t>辻村　　卓也</t>
  </si>
  <si>
    <t>13"26</t>
  </si>
  <si>
    <t>27"40</t>
  </si>
  <si>
    <t>1'04"98</t>
  </si>
  <si>
    <t>桐木　　圭介</t>
  </si>
  <si>
    <t>13"66</t>
  </si>
  <si>
    <t>1'03"50</t>
  </si>
  <si>
    <t>佐々木　　誠</t>
  </si>
  <si>
    <t>13"45</t>
  </si>
  <si>
    <t>26"82</t>
  </si>
  <si>
    <t>山本　　達也</t>
  </si>
  <si>
    <t>11"59</t>
  </si>
  <si>
    <t>23"71</t>
  </si>
  <si>
    <t>南　　　達朗</t>
  </si>
  <si>
    <t>12"44</t>
  </si>
  <si>
    <t>25"65</t>
  </si>
  <si>
    <t>堀岡　　和樹</t>
  </si>
  <si>
    <t>12"38</t>
  </si>
  <si>
    <t>25"79</t>
  </si>
  <si>
    <t>北村　　慶太</t>
  </si>
  <si>
    <t>12"07</t>
  </si>
  <si>
    <t>24"85</t>
  </si>
  <si>
    <t>桶谷　　洋介</t>
  </si>
  <si>
    <t>24"98</t>
  </si>
  <si>
    <t>田嶋　　貴大</t>
  </si>
  <si>
    <t>24"32</t>
  </si>
  <si>
    <t>河合　　智史</t>
  </si>
  <si>
    <t>石川･金 沢 大</t>
  </si>
  <si>
    <t>11"60</t>
  </si>
  <si>
    <t>23"46</t>
  </si>
  <si>
    <t>佐々木　　洵</t>
  </si>
  <si>
    <t xml:space="preserve">新潟･Rize AC </t>
  </si>
  <si>
    <t>11"81</t>
  </si>
  <si>
    <t>23"82</t>
  </si>
  <si>
    <t>小西　　　夏</t>
  </si>
  <si>
    <t>12"12</t>
  </si>
  <si>
    <t>舟川　　英伸</t>
  </si>
  <si>
    <t>富山･金沢学大</t>
  </si>
  <si>
    <t>11"09</t>
  </si>
  <si>
    <t>22"52</t>
  </si>
  <si>
    <t>道田　　敦史</t>
  </si>
  <si>
    <t>石川･金沢学大</t>
  </si>
  <si>
    <t>11"24</t>
  </si>
  <si>
    <t>22"74</t>
  </si>
  <si>
    <t>岩崎　　友哉</t>
  </si>
  <si>
    <t>11"42</t>
  </si>
  <si>
    <t>23"12</t>
  </si>
  <si>
    <t>福田　　洋平</t>
  </si>
  <si>
    <t>11"56</t>
  </si>
  <si>
    <t>細野　　涼介</t>
  </si>
  <si>
    <t>笹原　　義明</t>
  </si>
  <si>
    <t>福井･福井ＡＣ</t>
  </si>
  <si>
    <t>11"61</t>
  </si>
  <si>
    <t>坂下　　大祐</t>
  </si>
  <si>
    <t>11"96</t>
  </si>
  <si>
    <t>北野　　貴俊</t>
  </si>
  <si>
    <t>12"10</t>
  </si>
  <si>
    <t>村山　　　盡</t>
  </si>
  <si>
    <t>鈴木　　康太</t>
  </si>
  <si>
    <t>12"43</t>
  </si>
  <si>
    <t>吉岡　慧史郎</t>
  </si>
  <si>
    <t>小島　　宏之</t>
  </si>
  <si>
    <t>12"86</t>
  </si>
  <si>
    <t>宮下　　聖矢</t>
  </si>
  <si>
    <t>梅村　磨伊人</t>
  </si>
  <si>
    <t>薮　　　達哉</t>
  </si>
  <si>
    <t>石田　　恵介</t>
  </si>
  <si>
    <t>南　　　英明</t>
  </si>
  <si>
    <t>折原　　　翔</t>
  </si>
  <si>
    <t>福井･福 井 大</t>
  </si>
  <si>
    <t>柳谷　　竜登</t>
  </si>
  <si>
    <t>徳和　　健一</t>
  </si>
  <si>
    <t>吉野　　隆介</t>
  </si>
  <si>
    <t>谷口　　紘太</t>
  </si>
  <si>
    <t>荒井　　淳也</t>
  </si>
  <si>
    <t>小谷　　将平</t>
  </si>
  <si>
    <t>松村　健太郎</t>
  </si>
  <si>
    <t>良波　　祥吾</t>
  </si>
  <si>
    <t>丹下　健太郎</t>
  </si>
  <si>
    <t>男子ミドルディスタンスデュアスロン</t>
  </si>
  <si>
    <t>大会記録　1678点(1.54.55-4.07.10)　松下　真規(新潟･ｱﾙﾋﾞﾚｯｸｽRC)　2006</t>
  </si>
  <si>
    <t>８００ｍ</t>
  </si>
  <si>
    <t>１５００ｍ</t>
  </si>
  <si>
    <t>合計得点</t>
  </si>
  <si>
    <t>開上　　知弘</t>
  </si>
  <si>
    <t>富山･金 沢 大</t>
  </si>
  <si>
    <t>1'58"51</t>
  </si>
  <si>
    <t>4'11"42</t>
  </si>
  <si>
    <t>山端　　洋介</t>
  </si>
  <si>
    <t>1'59"53</t>
  </si>
  <si>
    <t>4'13"69</t>
  </si>
  <si>
    <t>吉村　　　凌</t>
  </si>
  <si>
    <t>2'03"01</t>
  </si>
  <si>
    <t>4'18"79</t>
  </si>
  <si>
    <t>田中　　祐次</t>
  </si>
  <si>
    <t>2'04"45</t>
  </si>
  <si>
    <t>4'16"07</t>
  </si>
  <si>
    <t>三浦　　敬央</t>
  </si>
  <si>
    <t>2'06"51</t>
  </si>
  <si>
    <t>4'17"16</t>
  </si>
  <si>
    <t>井本　　貴大</t>
  </si>
  <si>
    <t>2'07"66</t>
  </si>
  <si>
    <t>4'18"28</t>
  </si>
  <si>
    <t>山路　　大樹</t>
  </si>
  <si>
    <t>2'04"92</t>
  </si>
  <si>
    <t>4'25"61</t>
  </si>
  <si>
    <t>田中　　将希</t>
  </si>
  <si>
    <t>2'06"73</t>
  </si>
  <si>
    <t>4'22"10</t>
  </si>
  <si>
    <t>瀬川　　亮太</t>
  </si>
  <si>
    <t>2'05"21</t>
  </si>
  <si>
    <t>4'32"11</t>
  </si>
  <si>
    <t>花邑　　　剛</t>
  </si>
  <si>
    <t>2'09"35</t>
  </si>
  <si>
    <t>4'25"85</t>
  </si>
  <si>
    <t>佐藤　　　英</t>
  </si>
  <si>
    <t>2'09"90</t>
  </si>
  <si>
    <t>4'32"10</t>
  </si>
  <si>
    <t>服部　　成将</t>
  </si>
  <si>
    <t>石川･清 泉 中</t>
  </si>
  <si>
    <t>2'14"58</t>
  </si>
  <si>
    <t>4'27"61</t>
  </si>
  <si>
    <t>吉田　　匠吾</t>
  </si>
  <si>
    <t>2'13"74</t>
  </si>
  <si>
    <t>4'29"28</t>
  </si>
  <si>
    <t>菅本　　悦也</t>
  </si>
  <si>
    <t>2'12"72</t>
  </si>
  <si>
    <t>4'40"49</t>
  </si>
  <si>
    <t>南　　　光紀</t>
  </si>
  <si>
    <t>2'14"77</t>
  </si>
  <si>
    <t>4'37"97</t>
  </si>
  <si>
    <t>山本　健太郎</t>
  </si>
  <si>
    <t>2'15"47</t>
  </si>
  <si>
    <t>4'38"13</t>
  </si>
  <si>
    <t>坂下　　遼真</t>
  </si>
  <si>
    <t>2'20"63</t>
  </si>
  <si>
    <t>4'39"89</t>
  </si>
  <si>
    <t>佐竹　　直人</t>
  </si>
  <si>
    <t>2'20"90</t>
  </si>
  <si>
    <t>4'44"05</t>
  </si>
  <si>
    <t>国分　　章平</t>
  </si>
  <si>
    <t>2'16"66</t>
  </si>
  <si>
    <t>4'54"55</t>
  </si>
  <si>
    <t>本村　汰一朗</t>
  </si>
  <si>
    <t>2'20"02</t>
  </si>
  <si>
    <t>4'50"22</t>
  </si>
  <si>
    <t>松下　　真仁</t>
  </si>
  <si>
    <t>2'16"72</t>
  </si>
  <si>
    <t>4'58"28</t>
  </si>
  <si>
    <t>津田　　慎介</t>
  </si>
  <si>
    <t>2'23"06</t>
  </si>
  <si>
    <t>4'44"60</t>
  </si>
  <si>
    <t>通筋　　蒔紅</t>
  </si>
  <si>
    <t>2'19"80</t>
  </si>
  <si>
    <t>4'53"15</t>
  </si>
  <si>
    <t>塩崎　　悠希</t>
  </si>
  <si>
    <t>2'25"04</t>
  </si>
  <si>
    <t>4'59"14</t>
  </si>
  <si>
    <t>藤田　　涼平</t>
  </si>
  <si>
    <t>2'23"26</t>
  </si>
  <si>
    <t>5'02"92</t>
  </si>
  <si>
    <t>斎藤　　嘉人</t>
  </si>
  <si>
    <t>2'24"91</t>
  </si>
  <si>
    <t>4'59"61</t>
  </si>
  <si>
    <t>梶原　　拓人</t>
  </si>
  <si>
    <t>石川･北陸学院</t>
  </si>
  <si>
    <t>2'26"99</t>
  </si>
  <si>
    <t>5'02"27</t>
  </si>
  <si>
    <t>山田　　　武</t>
  </si>
  <si>
    <t>2'27"25</t>
  </si>
  <si>
    <t>5'02"86</t>
  </si>
  <si>
    <t>小林　　正人</t>
  </si>
  <si>
    <t>2'33"52</t>
  </si>
  <si>
    <t>5'01"07</t>
  </si>
  <si>
    <t>村中　　大貴</t>
  </si>
  <si>
    <t>2'27"39</t>
  </si>
  <si>
    <t>5'21"23</t>
  </si>
  <si>
    <t>今村　　祥伍</t>
  </si>
  <si>
    <t>2'33"83</t>
  </si>
  <si>
    <t>5'13"24</t>
  </si>
  <si>
    <t>牧埜　　拓海</t>
  </si>
  <si>
    <t>2'37"49</t>
  </si>
  <si>
    <t>5'12"99</t>
  </si>
  <si>
    <t>田中　　大輝</t>
  </si>
  <si>
    <t>2'32"00</t>
  </si>
  <si>
    <t>5'28"24</t>
  </si>
  <si>
    <t>橋　　　諒人</t>
  </si>
  <si>
    <t>2'35"95</t>
  </si>
  <si>
    <t>5'19"31</t>
  </si>
  <si>
    <t>岡本　　侑也</t>
  </si>
  <si>
    <t>2'32"93</t>
  </si>
  <si>
    <t>5'35"67</t>
  </si>
  <si>
    <t>東出　　憲征</t>
  </si>
  <si>
    <t>2'35"45</t>
  </si>
  <si>
    <t>5'33"27</t>
  </si>
  <si>
    <t>江野　　直人</t>
  </si>
  <si>
    <t>2'39"67</t>
  </si>
  <si>
    <t>5'24"55</t>
  </si>
  <si>
    <t>上野　　喜大</t>
  </si>
  <si>
    <t>2'36"64</t>
  </si>
  <si>
    <t>5'33"30</t>
  </si>
  <si>
    <t>高橋　　　翔</t>
  </si>
  <si>
    <t>2'40"61</t>
  </si>
  <si>
    <t>5'34"27</t>
  </si>
  <si>
    <t>伊藤　　雅也</t>
  </si>
  <si>
    <t>2'51"70</t>
  </si>
  <si>
    <t>5'48"62</t>
  </si>
  <si>
    <t>大矢　　巧己</t>
  </si>
  <si>
    <t>3'07"66</t>
  </si>
  <si>
    <t>5'40"70</t>
  </si>
  <si>
    <t>中田　　穂嵩</t>
  </si>
  <si>
    <t>2'57"89</t>
  </si>
  <si>
    <t>6'01"45</t>
  </si>
  <si>
    <t>橋本　　友輝</t>
  </si>
  <si>
    <t>3'00"94</t>
  </si>
  <si>
    <t>6'44"52</t>
  </si>
  <si>
    <t>山田　　　茂</t>
  </si>
  <si>
    <t>3'23"34</t>
  </si>
  <si>
    <t>7'14"91</t>
  </si>
  <si>
    <t>上田　　昂雅</t>
  </si>
  <si>
    <t>2'45"97</t>
  </si>
  <si>
    <t>大屋　　良介</t>
  </si>
  <si>
    <t>塗師　　陸哉</t>
  </si>
  <si>
    <t>山崎　　永喜</t>
  </si>
  <si>
    <t>竹田　　拓磨</t>
  </si>
  <si>
    <t>舩本　晃太朗</t>
  </si>
  <si>
    <t>坪野　　大希</t>
  </si>
  <si>
    <t>男子ハードルデュアスロン</t>
  </si>
  <si>
    <t>大会記録　1919点(14.33-54.72)　高橋　　陽(福井･金沢大)　2008</t>
  </si>
  <si>
    <t>１１０ｍＨ</t>
  </si>
  <si>
    <t>４００ｍＨ</t>
  </si>
  <si>
    <t>有澤　　　徹</t>
  </si>
  <si>
    <t>15"26</t>
  </si>
  <si>
    <t>53"57</t>
  </si>
  <si>
    <t>杉下　　康裕</t>
  </si>
  <si>
    <t>16"32</t>
  </si>
  <si>
    <t>55"43</t>
  </si>
  <si>
    <t>青山　　直人</t>
  </si>
  <si>
    <t>15"90</t>
  </si>
  <si>
    <t>59"09</t>
  </si>
  <si>
    <t>荒井　　啓介</t>
  </si>
  <si>
    <t>石川･金沢商高</t>
  </si>
  <si>
    <t>16"55</t>
  </si>
  <si>
    <t>58"02</t>
  </si>
  <si>
    <t>福本　　洋輔</t>
  </si>
  <si>
    <t>16"13</t>
  </si>
  <si>
    <t>1'03"23</t>
  </si>
  <si>
    <t>東　　　伸泰</t>
  </si>
  <si>
    <t>17"78</t>
  </si>
  <si>
    <t>1'04"68</t>
  </si>
  <si>
    <t>是永　　竜良</t>
  </si>
  <si>
    <t>20"36</t>
  </si>
  <si>
    <t>1'10"84</t>
  </si>
  <si>
    <t>近藤　　亨紀</t>
  </si>
  <si>
    <t>21"80</t>
  </si>
  <si>
    <t>1'12"65</t>
  </si>
  <si>
    <t>浦田　　佳嗣</t>
  </si>
  <si>
    <t>塚崎　　一貴</t>
  </si>
  <si>
    <t>中学男子跳躍デュアスロン</t>
  </si>
  <si>
    <t>大会記録　1144点(5.96-1.55)　永山　皓貴(石川･金沢錦丘中)　2008</t>
  </si>
  <si>
    <t>走幅跳</t>
  </si>
  <si>
    <t>走高跳</t>
  </si>
  <si>
    <t>ord</t>
  </si>
  <si>
    <t>木下　　秀明</t>
  </si>
  <si>
    <t>5m41</t>
  </si>
  <si>
    <t>1m70</t>
  </si>
  <si>
    <t>1m99</t>
  </si>
  <si>
    <t>髙鍬　　丈隆</t>
  </si>
  <si>
    <t>5m32</t>
  </si>
  <si>
    <t>1m55</t>
  </si>
  <si>
    <t>1m98</t>
  </si>
  <si>
    <t>髙峰　　　大</t>
  </si>
  <si>
    <t>5m20</t>
  </si>
  <si>
    <t>1m50</t>
  </si>
  <si>
    <t>1m97</t>
  </si>
  <si>
    <t>濱　　　直志</t>
  </si>
  <si>
    <t>4m49</t>
  </si>
  <si>
    <t>1m45</t>
  </si>
  <si>
    <t>1m96</t>
  </si>
  <si>
    <t>山岸　　　律</t>
  </si>
  <si>
    <t>4m70</t>
  </si>
  <si>
    <t>1m40</t>
  </si>
  <si>
    <t>1m95</t>
  </si>
  <si>
    <t>小林　　真也</t>
  </si>
  <si>
    <t>4m85</t>
  </si>
  <si>
    <t>1m35</t>
  </si>
  <si>
    <t>1m94</t>
  </si>
  <si>
    <t>川西　　　翼</t>
  </si>
  <si>
    <t>4m68</t>
  </si>
  <si>
    <t>1m30</t>
  </si>
  <si>
    <t>1m93</t>
  </si>
  <si>
    <t>宮本　　稜平</t>
  </si>
  <si>
    <t>4m20</t>
  </si>
  <si>
    <t>1m92</t>
  </si>
  <si>
    <t>北岡　　　徹</t>
  </si>
  <si>
    <t>4m31</t>
  </si>
  <si>
    <t>1m91</t>
  </si>
  <si>
    <t>1m90</t>
  </si>
  <si>
    <t>1m89</t>
  </si>
  <si>
    <t>1m88</t>
  </si>
  <si>
    <t>1m87</t>
  </si>
  <si>
    <t>1m86</t>
  </si>
  <si>
    <t>1m85</t>
  </si>
  <si>
    <t>1m84</t>
  </si>
  <si>
    <t>1m83</t>
  </si>
  <si>
    <t>1m82</t>
  </si>
  <si>
    <t>1m81</t>
  </si>
  <si>
    <t>1m80</t>
  </si>
  <si>
    <t>1m79</t>
  </si>
  <si>
    <t>1m78</t>
  </si>
  <si>
    <t>1m77</t>
  </si>
  <si>
    <t>1m76</t>
  </si>
  <si>
    <t>1m75</t>
  </si>
  <si>
    <t>1m74</t>
  </si>
  <si>
    <t>1m73</t>
  </si>
  <si>
    <t>1m72</t>
  </si>
  <si>
    <t>1m71</t>
  </si>
  <si>
    <t>1m69</t>
  </si>
  <si>
    <t>1m68</t>
  </si>
  <si>
    <t>1m67</t>
  </si>
  <si>
    <t>1m66</t>
  </si>
  <si>
    <t>1m65</t>
  </si>
  <si>
    <t>1m64</t>
  </si>
  <si>
    <t>1m63</t>
  </si>
  <si>
    <t>1m62</t>
  </si>
  <si>
    <t>1m61</t>
  </si>
  <si>
    <t>1m60</t>
  </si>
  <si>
    <t>1m59</t>
  </si>
  <si>
    <t>1m58</t>
  </si>
  <si>
    <t>1m57</t>
  </si>
  <si>
    <t>1m56</t>
  </si>
  <si>
    <t>1m54</t>
  </si>
  <si>
    <t>1m53</t>
  </si>
  <si>
    <t>1m52</t>
  </si>
  <si>
    <t>1m51</t>
  </si>
  <si>
    <t>1m49</t>
  </si>
  <si>
    <t>1m48</t>
  </si>
  <si>
    <t>1m47</t>
  </si>
  <si>
    <t>1m46</t>
  </si>
  <si>
    <t>1m44</t>
  </si>
  <si>
    <t>1m43</t>
  </si>
  <si>
    <t>1m42</t>
  </si>
  <si>
    <t>1m41</t>
  </si>
  <si>
    <t>1m39</t>
  </si>
  <si>
    <t>1m38</t>
  </si>
  <si>
    <t>1m37</t>
  </si>
  <si>
    <t>1m36</t>
  </si>
  <si>
    <t>1m34</t>
  </si>
  <si>
    <t>1m33</t>
  </si>
  <si>
    <t>1m32</t>
  </si>
  <si>
    <t>1m31</t>
  </si>
  <si>
    <t>1m29</t>
  </si>
  <si>
    <t>1m28</t>
  </si>
  <si>
    <t>1m27</t>
  </si>
  <si>
    <t>1m26</t>
  </si>
  <si>
    <t>1m25</t>
  </si>
  <si>
    <t>1m24</t>
  </si>
  <si>
    <t>1m23</t>
  </si>
  <si>
    <t>1m22</t>
  </si>
  <si>
    <t>1m21</t>
  </si>
  <si>
    <t>1m20</t>
  </si>
  <si>
    <t>1m19</t>
  </si>
  <si>
    <t>1m18</t>
  </si>
  <si>
    <t>1m17</t>
  </si>
  <si>
    <t>1m16</t>
  </si>
  <si>
    <t>1m15</t>
  </si>
  <si>
    <t>1m14</t>
  </si>
  <si>
    <t>1m13</t>
  </si>
  <si>
    <t>1m12</t>
  </si>
  <si>
    <t>1m11</t>
  </si>
  <si>
    <t>1m10</t>
  </si>
  <si>
    <t>1m09</t>
  </si>
  <si>
    <t>1m08</t>
  </si>
  <si>
    <t>1m07</t>
  </si>
  <si>
    <t>男子跳躍トライアスロン</t>
  </si>
  <si>
    <t>大会記録　2491点(6.37-1.97-14.33)　西村　達弥(福井･金沢大)　2008</t>
  </si>
  <si>
    <t>三段跳</t>
  </si>
  <si>
    <t>西村　　達弥</t>
  </si>
  <si>
    <t>M2</t>
  </si>
  <si>
    <t>福井･金 沢 大</t>
  </si>
  <si>
    <t>6m49</t>
  </si>
  <si>
    <t>2m06</t>
  </si>
  <si>
    <t>14m18</t>
  </si>
  <si>
    <t>大岩　　雄飛</t>
  </si>
  <si>
    <t>7m08</t>
  </si>
  <si>
    <t>14m11</t>
  </si>
  <si>
    <t>中出　　逸太</t>
  </si>
  <si>
    <t>石川･星 稜 大</t>
  </si>
  <si>
    <t>6m15</t>
  </si>
  <si>
    <t>13m53</t>
  </si>
  <si>
    <t>坂口　　哲司</t>
  </si>
  <si>
    <t>5m38</t>
  </si>
  <si>
    <t>11m86</t>
  </si>
  <si>
    <t>山田　健太郎</t>
  </si>
  <si>
    <t>5m81</t>
  </si>
  <si>
    <t>11m74</t>
  </si>
  <si>
    <t>卯野　　航平</t>
  </si>
  <si>
    <t>5m80</t>
  </si>
  <si>
    <t>11m92</t>
  </si>
  <si>
    <t>酒井　　智明</t>
  </si>
  <si>
    <t>12m11</t>
  </si>
  <si>
    <t>5m71</t>
  </si>
  <si>
    <t>11m89</t>
  </si>
  <si>
    <t>松森　　　映</t>
  </si>
  <si>
    <t>5m92</t>
  </si>
  <si>
    <t>11m83</t>
  </si>
  <si>
    <t>鈴木　　開登</t>
  </si>
  <si>
    <t>5m44</t>
  </si>
  <si>
    <t>11m64</t>
  </si>
  <si>
    <t>佐久間　翔一</t>
  </si>
  <si>
    <t>5m63</t>
  </si>
  <si>
    <t>11m56</t>
  </si>
  <si>
    <t>浜谷　　歩武</t>
  </si>
  <si>
    <t>5m36</t>
  </si>
  <si>
    <t>11m07</t>
  </si>
  <si>
    <t>加藤　　兼誠</t>
  </si>
  <si>
    <t>5m43</t>
  </si>
  <si>
    <t>10m62</t>
  </si>
  <si>
    <t>山本　　智貴</t>
  </si>
  <si>
    <t>5m37</t>
  </si>
  <si>
    <t>11m16</t>
  </si>
  <si>
    <t>木下　　裕策</t>
  </si>
  <si>
    <t>4m81</t>
  </si>
  <si>
    <t>11m43</t>
  </si>
  <si>
    <t>重谷　　将司</t>
  </si>
  <si>
    <t>6m51</t>
  </si>
  <si>
    <t>NM</t>
  </si>
  <si>
    <t>土谷　　拓光</t>
  </si>
  <si>
    <t>5m09</t>
  </si>
  <si>
    <t>11m12</t>
  </si>
  <si>
    <t>向井　　清介</t>
  </si>
  <si>
    <t>5m24</t>
  </si>
  <si>
    <t>10m79</t>
  </si>
  <si>
    <t>本江　　雄樹</t>
  </si>
  <si>
    <t>5m02</t>
  </si>
  <si>
    <t>11m29</t>
  </si>
  <si>
    <t>平松　　将来</t>
  </si>
  <si>
    <t>4m74</t>
  </si>
  <si>
    <t>10m63</t>
  </si>
  <si>
    <t>木下　　昂洋</t>
  </si>
  <si>
    <t>12m12</t>
  </si>
  <si>
    <t>武田　　淳也</t>
  </si>
  <si>
    <t>11m53</t>
  </si>
  <si>
    <t>高谷　　周平</t>
  </si>
  <si>
    <t>立野　　修平</t>
  </si>
  <si>
    <t>4m72</t>
  </si>
  <si>
    <t>岸下　　直矢</t>
  </si>
  <si>
    <t>新保　　宏樹</t>
  </si>
  <si>
    <t>中学男子投擲トライアスロン</t>
  </si>
  <si>
    <t>大会記録　1768点(11.07-38.19-45.07)　真沢　優介　(石川･松任中)　2008</t>
  </si>
  <si>
    <t>砲丸投(5.0kg)</t>
  </si>
  <si>
    <t>円盤投(1.0kg)</t>
  </si>
  <si>
    <t>ｼﾞｬﾍﾞﾘｯｸｽﾛｰ</t>
  </si>
  <si>
    <t>小畠　　敏嗣</t>
  </si>
  <si>
    <t>8m73</t>
  </si>
  <si>
    <t>23m89</t>
  </si>
  <si>
    <t>35m66</t>
  </si>
  <si>
    <t>9m07</t>
  </si>
  <si>
    <t>30m38</t>
  </si>
  <si>
    <t>25m35</t>
  </si>
  <si>
    <t>森下　　　純</t>
  </si>
  <si>
    <t>10m26</t>
  </si>
  <si>
    <t>20m86</t>
  </si>
  <si>
    <t>17m64</t>
  </si>
  <si>
    <t>手塚　　智大</t>
  </si>
  <si>
    <t>8m40</t>
  </si>
  <si>
    <t>18m40</t>
  </si>
  <si>
    <t>16m46</t>
  </si>
  <si>
    <t>男子高校投擲トライアスロン</t>
  </si>
  <si>
    <t>大会記録　1853点(12.71-39.38-40.61)　南　　辰弥(石川･小松明峰高)　2006</t>
  </si>
  <si>
    <t>砲丸投(6.0kg)</t>
  </si>
  <si>
    <t>円盤投(1.75kg)</t>
  </si>
  <si>
    <t>やり投</t>
  </si>
  <si>
    <t>酒井　　晃一</t>
  </si>
  <si>
    <t>10m27</t>
  </si>
  <si>
    <t>34m11</t>
  </si>
  <si>
    <t>34m14</t>
  </si>
  <si>
    <t>織田　洸太郎</t>
  </si>
  <si>
    <t>32m33</t>
  </si>
  <si>
    <t>32m57</t>
  </si>
  <si>
    <t>北本　晋太郎</t>
  </si>
  <si>
    <t>9m89</t>
  </si>
  <si>
    <t>26m07</t>
  </si>
  <si>
    <t>42m10</t>
  </si>
  <si>
    <t>松井　　俊憲</t>
  </si>
  <si>
    <t>石川･星 稜 高</t>
  </si>
  <si>
    <t>8m74</t>
  </si>
  <si>
    <t>25m19</t>
  </si>
  <si>
    <t>44m98</t>
  </si>
  <si>
    <t>宮本　　将大</t>
  </si>
  <si>
    <t>8m33</t>
  </si>
  <si>
    <t>20m28</t>
  </si>
  <si>
    <t>44m38</t>
  </si>
  <si>
    <t>手塚　　貴大</t>
  </si>
  <si>
    <t>10m02</t>
  </si>
  <si>
    <t>24m51</t>
  </si>
  <si>
    <t>27m19</t>
  </si>
  <si>
    <t>小高　裕一郎</t>
  </si>
  <si>
    <t>10m18</t>
  </si>
  <si>
    <t>24m64</t>
  </si>
  <si>
    <t>20m57</t>
  </si>
  <si>
    <t>千田　　俊介</t>
  </si>
  <si>
    <t>8m11</t>
  </si>
  <si>
    <t>27m44</t>
  </si>
  <si>
    <t>25m33</t>
  </si>
  <si>
    <t>梅林　　雅浩</t>
  </si>
  <si>
    <t>11m24</t>
  </si>
  <si>
    <t>20m67</t>
  </si>
  <si>
    <t>21m01</t>
  </si>
  <si>
    <t>新屋　　一馬</t>
  </si>
  <si>
    <t>6m97</t>
  </si>
  <si>
    <t>20m56</t>
  </si>
  <si>
    <t>34m08</t>
  </si>
  <si>
    <t>中谷　　鷹人</t>
  </si>
  <si>
    <t>5m95</t>
  </si>
  <si>
    <t>12m08</t>
  </si>
  <si>
    <t>32m29</t>
  </si>
  <si>
    <t>向出　　　壮</t>
  </si>
  <si>
    <t>6m36</t>
  </si>
  <si>
    <t>18m21</t>
  </si>
  <si>
    <t>19m52</t>
  </si>
  <si>
    <t>山田　　隆太</t>
  </si>
  <si>
    <t>5m93</t>
  </si>
  <si>
    <t>14m86</t>
  </si>
  <si>
    <t>19m15</t>
  </si>
  <si>
    <t>井尻　　　涼</t>
  </si>
  <si>
    <t>16m65</t>
  </si>
  <si>
    <t>作本　　　歩</t>
  </si>
  <si>
    <t>6m29</t>
  </si>
  <si>
    <t>13m58</t>
  </si>
  <si>
    <t>真沢　　優介</t>
  </si>
  <si>
    <t>男子投擲トライアスロン</t>
  </si>
  <si>
    <t>大会記録　1938点(12.92-38.29-47.08)　山本　大輔(石川･大阪体大)　2005</t>
  </si>
  <si>
    <t>砲丸投(7.261kg)</t>
  </si>
  <si>
    <t>円盤投(2.0kg)</t>
  </si>
  <si>
    <t>関根　　昂之</t>
  </si>
  <si>
    <t>新潟･長岡ＡＣ</t>
  </si>
  <si>
    <t>39m40</t>
  </si>
  <si>
    <t>42m25</t>
  </si>
  <si>
    <t>宮　　幸太郎</t>
  </si>
  <si>
    <t>13m88</t>
  </si>
  <si>
    <t>32m78</t>
  </si>
  <si>
    <t>40m98</t>
  </si>
  <si>
    <t>9m50</t>
  </si>
  <si>
    <t>22m38</t>
  </si>
  <si>
    <t>45m21</t>
  </si>
  <si>
    <t>古川　　卓実</t>
  </si>
  <si>
    <t>9m04</t>
  </si>
  <si>
    <t>31m40</t>
  </si>
  <si>
    <t>25m73</t>
  </si>
  <si>
    <t>免田　　隆宏</t>
  </si>
  <si>
    <t>8m19</t>
  </si>
  <si>
    <t>26m84</t>
  </si>
  <si>
    <t>30m81</t>
  </si>
  <si>
    <t>角谷　　友博</t>
  </si>
  <si>
    <t>9m47</t>
  </si>
  <si>
    <t>41m66</t>
  </si>
  <si>
    <t>寺園　　　真</t>
  </si>
  <si>
    <t>9m19</t>
  </si>
  <si>
    <t>21m79</t>
  </si>
  <si>
    <t>7m24</t>
  </si>
  <si>
    <t>35m61</t>
  </si>
  <si>
    <t>池田　正太郎</t>
  </si>
  <si>
    <t>長野･長野市陸協</t>
  </si>
  <si>
    <t>12m78</t>
  </si>
  <si>
    <t>38m68</t>
  </si>
  <si>
    <t>山口　　文武</t>
  </si>
  <si>
    <t>横尾　　貴幸</t>
  </si>
  <si>
    <t>岩手･金 沢 大</t>
  </si>
  <si>
    <t>1'57"35</t>
  </si>
  <si>
    <t>2'05"09</t>
  </si>
  <si>
    <t>2'05"57</t>
  </si>
  <si>
    <t>2'06"72</t>
  </si>
  <si>
    <t>2'06"85</t>
  </si>
  <si>
    <t>2'08"99</t>
  </si>
  <si>
    <t>2'10"03</t>
  </si>
  <si>
    <t>2'13"84</t>
  </si>
  <si>
    <t>2'14"93</t>
  </si>
  <si>
    <t>2'15"65</t>
  </si>
  <si>
    <t>2'16"68</t>
  </si>
  <si>
    <t>2'17"45</t>
  </si>
  <si>
    <t>2'17"71</t>
  </si>
  <si>
    <t>2'21"17</t>
  </si>
  <si>
    <t>2'24"77</t>
  </si>
  <si>
    <t>2'29"04</t>
  </si>
  <si>
    <t>石川･板 津 中B</t>
  </si>
  <si>
    <t>2'40"46</t>
  </si>
  <si>
    <t>前沢　　佑哉</t>
  </si>
  <si>
    <t>林　　　直人</t>
  </si>
  <si>
    <t>M1</t>
  </si>
  <si>
    <t>飯田　　太郎</t>
  </si>
  <si>
    <t>小野木　　透</t>
  </si>
  <si>
    <t>坂田　宗次朗</t>
  </si>
  <si>
    <t>下道　　謙太</t>
  </si>
  <si>
    <t>竹中　　智悠</t>
  </si>
  <si>
    <t>山田　　尚輝</t>
  </si>
  <si>
    <t>赤井　　洸介</t>
  </si>
  <si>
    <t>亀田　　綾一</t>
  </si>
  <si>
    <t>古伴　　　陸</t>
  </si>
  <si>
    <t>米一　　伸哉</t>
  </si>
  <si>
    <t>一木　　勇斗</t>
  </si>
  <si>
    <t>大坂　　綱一</t>
  </si>
  <si>
    <t>川崎　　彰悟</t>
  </si>
  <si>
    <t>松瀬　　隼矢</t>
  </si>
  <si>
    <t>向　　　大輔</t>
  </si>
  <si>
    <t>辻　　　駿兵</t>
  </si>
  <si>
    <t>本多　　利也</t>
  </si>
  <si>
    <t>清水　豊志樹</t>
  </si>
  <si>
    <t>中谷　　　光</t>
  </si>
  <si>
    <t>西　　　晃平</t>
  </si>
  <si>
    <t>北野　　大志</t>
  </si>
  <si>
    <t>竹山　　皓太</t>
  </si>
  <si>
    <t>田畑　　慶泰</t>
  </si>
  <si>
    <t>江指　　友裕</t>
  </si>
  <si>
    <t>大成　　将仁</t>
  </si>
  <si>
    <t>瀬戸　　　瞬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</si>
</sst>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\+0.0;\-0.0;0.0"/>
    <numFmt numFmtId="179" formatCode="yy/m/d"/>
  </numFmts>
  <fonts count="13">
    <font>
      <sz val="7.05"/>
      <name val="ＭＳ 明朝"/>
      <family val="1"/>
    </font>
    <font>
      <sz val="11"/>
      <name val="ＭＳ Ｐゴシック"/>
      <family val="0"/>
    </font>
    <font>
      <b/>
      <i/>
      <sz val="14.95"/>
      <name val="ＭＳ Ｐゴシック"/>
      <family val="3"/>
    </font>
    <font>
      <i/>
      <sz val="14.95"/>
      <name val="ＭＳ Ｐゴシック"/>
      <family val="3"/>
    </font>
    <font>
      <sz val="9.6"/>
      <name val="ＭＳ 明朝"/>
      <family val="1"/>
    </font>
    <font>
      <i/>
      <sz val="9.6"/>
      <name val="ＭＳ ゴシック"/>
      <family val="3"/>
    </font>
    <font>
      <sz val="9"/>
      <name val="ＭＳ 明朝"/>
      <family val="1"/>
    </font>
    <font>
      <i/>
      <sz val="9"/>
      <name val="ＭＳ ゴシック"/>
      <family val="3"/>
    </font>
    <font>
      <sz val="10"/>
      <name val="ＭＳ 明朝"/>
      <family val="1"/>
    </font>
    <font>
      <sz val="7.95"/>
      <name val="ＭＳ 明朝"/>
      <family val="1"/>
    </font>
    <font>
      <sz val="10.45"/>
      <name val="ＭＳ 明朝"/>
      <family val="1"/>
    </font>
    <font>
      <i/>
      <sz val="10.45"/>
      <name val="ＭＳ ゴシック"/>
      <family val="3"/>
    </font>
    <font>
      <sz val="10.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Alignment="1">
      <alignment/>
    </xf>
    <xf numFmtId="0" fontId="0" fillId="0" borderId="3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178" fontId="0" fillId="0" borderId="3" xfId="0" applyNumberFormat="1" applyAlignment="1">
      <alignment horizontal="right"/>
    </xf>
    <xf numFmtId="2" fontId="0" fillId="0" borderId="3" xfId="0" applyNumberFormat="1" applyAlignment="1">
      <alignment horizontal="center"/>
    </xf>
    <xf numFmtId="178" fontId="0" fillId="0" borderId="6" xfId="0" applyNumberFormat="1" applyAlignment="1">
      <alignment horizontal="left"/>
    </xf>
    <xf numFmtId="178" fontId="0" fillId="0" borderId="6" xfId="0" applyNumberFormat="1" applyAlignment="1">
      <alignment horizontal="center"/>
    </xf>
    <xf numFmtId="178" fontId="0" fillId="0" borderId="3" xfId="0" applyNumberFormat="1" applyAlignment="1">
      <alignment/>
    </xf>
    <xf numFmtId="0" fontId="0" fillId="0" borderId="3" xfId="0" applyAlignment="1">
      <alignment horizontal="right"/>
    </xf>
    <xf numFmtId="0" fontId="0" fillId="0" borderId="6" xfId="0" applyAlignment="1">
      <alignment horizontal="left"/>
    </xf>
    <xf numFmtId="0" fontId="0" fillId="0" borderId="6" xfId="0" applyAlignment="1">
      <alignment horizontal="center"/>
    </xf>
    <xf numFmtId="0" fontId="0" fillId="0" borderId="3" xfId="0" applyAlignment="1">
      <alignment horizontal="left"/>
    </xf>
    <xf numFmtId="0" fontId="0" fillId="0" borderId="2" xfId="0" applyBorder="1" applyAlignment="1">
      <alignment horizontal="left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2" fontId="4" fillId="0" borderId="2" xfId="0" applyNumberFormat="1" applyFont="1" applyBorder="1" applyAlignment="1">
      <alignment/>
    </xf>
    <xf numFmtId="178" fontId="4" fillId="0" borderId="2" xfId="0" applyNumberFormat="1" applyFont="1" applyBorder="1" applyAlignment="1">
      <alignment/>
    </xf>
    <xf numFmtId="178" fontId="4" fillId="0" borderId="3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178" fontId="4" fillId="0" borderId="2" xfId="0" applyNumberFormat="1" applyFont="1" applyBorder="1" applyAlignment="1">
      <alignment horizontal="center"/>
    </xf>
    <xf numFmtId="0" fontId="4" fillId="0" borderId="3" xfId="0" applyFont="1" applyAlignment="1">
      <alignment horizontal="center"/>
    </xf>
    <xf numFmtId="0" fontId="4" fillId="0" borderId="6" xfId="0" applyFont="1" applyAlignment="1">
      <alignment horizontal="center"/>
    </xf>
    <xf numFmtId="178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3" xfId="0" applyFont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178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/>
    </xf>
    <xf numFmtId="178" fontId="6" fillId="0" borderId="2" xfId="0" applyNumberFormat="1" applyFont="1" applyBorder="1" applyAlignment="1">
      <alignment/>
    </xf>
    <xf numFmtId="0" fontId="6" fillId="0" borderId="3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/>
    </xf>
    <xf numFmtId="2" fontId="6" fillId="0" borderId="2" xfId="0" applyNumberFormat="1" applyFont="1" applyBorder="1" applyAlignment="1">
      <alignment horizontal="center"/>
    </xf>
    <xf numFmtId="178" fontId="6" fillId="0" borderId="2" xfId="0" applyNumberFormat="1" applyFont="1" applyBorder="1" applyAlignment="1">
      <alignment horizontal="center"/>
    </xf>
    <xf numFmtId="0" fontId="6" fillId="0" borderId="6" xfId="0" applyFont="1" applyAlignment="1">
      <alignment horizontal="center"/>
    </xf>
    <xf numFmtId="178" fontId="6" fillId="0" borderId="0" xfId="0" applyNumberFormat="1" applyFont="1" applyAlignment="1">
      <alignment horizontal="center"/>
    </xf>
    <xf numFmtId="0" fontId="6" fillId="0" borderId="9" xfId="0" applyFont="1" applyAlignment="1">
      <alignment horizont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3" xfId="0" applyFont="1" applyAlignment="1">
      <alignment/>
    </xf>
    <xf numFmtId="0" fontId="8" fillId="0" borderId="5" xfId="0" applyFont="1" applyBorder="1" applyAlignment="1">
      <alignment/>
    </xf>
    <xf numFmtId="0" fontId="9" fillId="0" borderId="5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8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0" fontId="11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horizontal="center"/>
    </xf>
    <xf numFmtId="178" fontId="10" fillId="0" borderId="3" xfId="0" applyNumberFormat="1" applyFont="1" applyAlignment="1">
      <alignment/>
    </xf>
    <xf numFmtId="2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7" xfId="0" applyFont="1" applyBorder="1" applyAlignment="1">
      <alignment/>
    </xf>
    <xf numFmtId="178" fontId="10" fillId="0" borderId="2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0" fontId="10" fillId="0" borderId="3" xfId="0" applyFont="1" applyAlignment="1">
      <alignment horizontal="center"/>
    </xf>
    <xf numFmtId="0" fontId="10" fillId="0" borderId="6" xfId="0" applyFont="1" applyAlignment="1">
      <alignment horizontal="center"/>
    </xf>
    <xf numFmtId="178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/>
    </xf>
    <xf numFmtId="0" fontId="10" fillId="0" borderId="3" xfId="0" applyFont="1" applyAlignment="1">
      <alignment/>
    </xf>
    <xf numFmtId="0" fontId="10" fillId="0" borderId="0" xfId="0" applyFont="1" applyAlignment="1">
      <alignment horizontal="center"/>
    </xf>
    <xf numFmtId="0" fontId="4" fillId="0" borderId="7" xfId="0" applyFont="1" applyBorder="1" applyAlignment="1">
      <alignment/>
    </xf>
    <xf numFmtId="2" fontId="4" fillId="0" borderId="0" xfId="0" applyFont="1" applyAlignment="1">
      <alignment/>
    </xf>
    <xf numFmtId="178" fontId="4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79" fontId="12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tabSelected="1" zoomScale="120" zoomScaleNormal="120" zoomScaleSheetLayoutView="100" workbookViewId="0" topLeftCell="A1">
      <selection activeCell="O25" sqref="O25"/>
    </sheetView>
  </sheetViews>
  <sheetFormatPr defaultColWidth="13.83203125" defaultRowHeight="12.75" customHeight="1"/>
  <cols>
    <col min="1" max="1" width="13.66015625" style="1" customWidth="1"/>
    <col min="2" max="2" width="8.83203125" style="2" customWidth="1"/>
    <col min="3" max="3" width="15" style="1" customWidth="1"/>
    <col min="4" max="4" width="14.33203125" style="2" customWidth="1"/>
    <col min="5" max="5" width="8.83203125" style="2" customWidth="1"/>
    <col min="6" max="6" width="15" style="1" customWidth="1"/>
    <col min="7" max="7" width="14.33203125" style="2" customWidth="1"/>
    <col min="8" max="8" width="8.83203125" style="2" customWidth="1"/>
    <col min="9" max="9" width="15" style="1" customWidth="1"/>
    <col min="10" max="10" width="14.33203125" style="2" customWidth="1"/>
    <col min="11" max="11" width="8.83203125" style="2" customWidth="1"/>
    <col min="12" max="12" width="15" style="1" customWidth="1"/>
    <col min="13" max="13" width="14.33203125" style="2" customWidth="1"/>
    <col min="14" max="14" width="8.83203125" style="2" customWidth="1"/>
    <col min="15" max="15" width="15" style="1" customWidth="1"/>
    <col min="16" max="16" width="14.33203125" style="2" customWidth="1"/>
    <col min="17" max="17" width="8.83203125" style="2" customWidth="1"/>
    <col min="18" max="18" width="15" style="1" customWidth="1"/>
    <col min="19" max="19" width="14.33203125" style="2" customWidth="1"/>
    <col min="20" max="20" width="8.83203125" style="2" customWidth="1"/>
    <col min="21" max="21" width="15" style="1" customWidth="1"/>
    <col min="22" max="22" width="14.33203125" style="2" customWidth="1"/>
    <col min="23" max="23" width="8.83203125" style="2" customWidth="1"/>
    <col min="24" max="24" width="15" style="1" customWidth="1"/>
    <col min="25" max="25" width="14.33203125" style="2" customWidth="1"/>
    <col min="26" max="26" width="13.66015625" style="0" customWidth="1"/>
  </cols>
  <sheetData>
    <row r="1" spans="1:25" ht="15.75" customHeight="1">
      <c r="A1" s="3" t="s">
        <v>0</v>
      </c>
      <c r="B1" s="4"/>
      <c r="C1" s="5"/>
      <c r="D1" s="4"/>
      <c r="E1" s="4"/>
      <c r="F1" s="5"/>
      <c r="G1" s="4"/>
      <c r="H1" s="4"/>
      <c r="I1" s="5"/>
      <c r="J1" s="4"/>
      <c r="K1" s="4"/>
      <c r="L1" s="5"/>
      <c r="M1" s="4"/>
      <c r="N1" s="4"/>
      <c r="O1" s="5"/>
      <c r="P1" s="4"/>
      <c r="Q1" s="4"/>
      <c r="R1" s="5"/>
      <c r="S1" s="4"/>
      <c r="T1" s="4"/>
      <c r="U1" s="5"/>
      <c r="V1" s="4"/>
      <c r="W1" s="4"/>
      <c r="X1" s="5"/>
      <c r="Y1" s="4"/>
    </row>
    <row r="2" spans="1:25" ht="9.75">
      <c r="A2" s="5"/>
      <c r="B2" s="4"/>
      <c r="C2" s="5"/>
      <c r="D2" s="4"/>
      <c r="E2" s="4"/>
      <c r="F2" s="5"/>
      <c r="G2" s="4"/>
      <c r="H2" s="4"/>
      <c r="I2" s="5"/>
      <c r="J2" s="4"/>
      <c r="K2" s="4"/>
      <c r="L2" s="5"/>
      <c r="M2" s="4"/>
      <c r="N2" s="4"/>
      <c r="O2" s="5"/>
      <c r="P2" s="4"/>
      <c r="Q2" s="4"/>
      <c r="R2" s="5"/>
      <c r="S2" s="4"/>
      <c r="T2" s="4"/>
      <c r="U2" s="5"/>
      <c r="V2" s="4"/>
      <c r="W2" s="4"/>
      <c r="X2" s="5"/>
      <c r="Y2" s="4"/>
    </row>
    <row r="3" spans="1:25" ht="15.75" customHeight="1">
      <c r="A3" s="6" t="s">
        <v>1</v>
      </c>
      <c r="B3" s="4"/>
      <c r="C3" s="5"/>
      <c r="D3" s="4"/>
      <c r="E3" s="4"/>
      <c r="F3" s="5"/>
      <c r="G3" s="4"/>
      <c r="H3" s="4"/>
      <c r="I3" s="5"/>
      <c r="J3" s="4"/>
      <c r="K3" s="4"/>
      <c r="L3" s="5"/>
      <c r="M3" s="4"/>
      <c r="N3" s="4"/>
      <c r="O3" s="5"/>
      <c r="P3" s="4"/>
      <c r="Q3" s="4"/>
      <c r="R3" s="5"/>
      <c r="S3" s="4"/>
      <c r="T3" s="4"/>
      <c r="U3" s="5"/>
      <c r="V3" s="4"/>
      <c r="W3" s="4"/>
      <c r="X3" s="5"/>
      <c r="Y3" s="4"/>
    </row>
    <row r="4" spans="1:26" ht="9.75">
      <c r="A4" s="7" t="s">
        <v>2</v>
      </c>
      <c r="B4" s="8">
        <v>1</v>
      </c>
      <c r="C4" s="9" t="s">
        <v>3</v>
      </c>
      <c r="D4" s="10"/>
      <c r="E4" s="8">
        <v>2</v>
      </c>
      <c r="F4" s="9" t="s">
        <v>3</v>
      </c>
      <c r="G4" s="10"/>
      <c r="H4" s="8">
        <v>3</v>
      </c>
      <c r="I4" s="9" t="s">
        <v>3</v>
      </c>
      <c r="J4" s="10"/>
      <c r="K4" s="8">
        <v>4</v>
      </c>
      <c r="L4" s="9" t="s">
        <v>3</v>
      </c>
      <c r="M4" s="10"/>
      <c r="N4" s="8">
        <v>5</v>
      </c>
      <c r="O4" s="9" t="s">
        <v>3</v>
      </c>
      <c r="P4" s="10"/>
      <c r="Q4" s="8">
        <v>6</v>
      </c>
      <c r="R4" s="9" t="s">
        <v>3</v>
      </c>
      <c r="S4" s="10"/>
      <c r="T4" s="8">
        <v>7</v>
      </c>
      <c r="U4" s="9" t="s">
        <v>3</v>
      </c>
      <c r="V4" s="10"/>
      <c r="W4" s="8">
        <v>8</v>
      </c>
      <c r="X4" s="9" t="s">
        <v>3</v>
      </c>
      <c r="Y4" s="10"/>
      <c r="Z4" s="11"/>
    </row>
    <row r="5" spans="1:26" ht="9.75">
      <c r="A5" s="12"/>
      <c r="B5" s="13" t="s">
        <v>4</v>
      </c>
      <c r="C5" s="14" t="s">
        <v>5</v>
      </c>
      <c r="D5" s="14" t="s">
        <v>6</v>
      </c>
      <c r="E5" s="13" t="s">
        <v>4</v>
      </c>
      <c r="F5" s="14" t="s">
        <v>5</v>
      </c>
      <c r="G5" s="14" t="s">
        <v>6</v>
      </c>
      <c r="H5" s="13" t="s">
        <v>4</v>
      </c>
      <c r="I5" s="14" t="s">
        <v>5</v>
      </c>
      <c r="J5" s="14" t="s">
        <v>6</v>
      </c>
      <c r="K5" s="13" t="s">
        <v>4</v>
      </c>
      <c r="L5" s="14" t="s">
        <v>5</v>
      </c>
      <c r="M5" s="14" t="s">
        <v>6</v>
      </c>
      <c r="N5" s="13" t="s">
        <v>4</v>
      </c>
      <c r="O5" s="14" t="s">
        <v>5</v>
      </c>
      <c r="P5" s="14" t="s">
        <v>6</v>
      </c>
      <c r="Q5" s="13" t="s">
        <v>4</v>
      </c>
      <c r="R5" s="14" t="s">
        <v>5</v>
      </c>
      <c r="S5" s="14" t="s">
        <v>6</v>
      </c>
      <c r="T5" s="13" t="s">
        <v>4</v>
      </c>
      <c r="U5" s="14" t="s">
        <v>5</v>
      </c>
      <c r="V5" s="14" t="s">
        <v>6</v>
      </c>
      <c r="W5" s="13" t="s">
        <v>4</v>
      </c>
      <c r="X5" s="14" t="s">
        <v>5</v>
      </c>
      <c r="Y5" s="14" t="s">
        <v>6</v>
      </c>
      <c r="Z5" s="12"/>
    </row>
    <row r="6" spans="1:26" ht="9.75">
      <c r="A6" s="15" t="s">
        <v>7</v>
      </c>
      <c r="B6" s="13">
        <f>VLOOKUP(B4,'M-SSD'!$A$6:$Q$13,16)</f>
        <v>1493</v>
      </c>
      <c r="C6" s="16" t="str">
        <f>VLOOKUP(B4,'M-SSD'!$A$6:$Q$13,3)&amp;" "&amp;VLOOKUP(B4,'M-SSD'!$A$6:$Q$13,4)</f>
        <v>管野　　大輔 2</v>
      </c>
      <c r="D6" s="14" t="str">
        <f>VLOOKUP(B4,'M-SSD'!$A$6:$Q$13,5)</f>
        <v>石川･丸 内 中</v>
      </c>
      <c r="E6" s="13">
        <f>VLOOKUP(E4,'M-SSD'!$A$6:$Q$13,16)</f>
        <v>1257</v>
      </c>
      <c r="F6" s="16" t="str">
        <f>VLOOKUP(E4,'M-SSD'!$A$6:$Q$13,3)&amp;" "&amp;VLOOKUP(E4,'M-SSD'!$A$6:$Q$13,4)</f>
        <v>叶井　　賢太 2</v>
      </c>
      <c r="G6" s="14" t="str">
        <f>VLOOKUP(E4,'M-SSD'!$A$6:$Q$13,5)</f>
        <v>石川･根 上 中</v>
      </c>
      <c r="H6" s="13">
        <f>VLOOKUP(H4,'M-SSD'!$A$6:$Q$13,16)</f>
        <v>1167</v>
      </c>
      <c r="I6" s="16" t="str">
        <f>VLOOKUP(H4,'M-SSD'!$A$6:$Q$13,3)&amp;" "&amp;VLOOKUP(H4,'M-SSD'!$A$6:$Q$13,4)</f>
        <v>木下　　貢輔 2</v>
      </c>
      <c r="J6" s="14" t="str">
        <f>VLOOKUP(H4,'M-SSD'!$A$6:$Q$13,5)</f>
        <v>石川･丸 内 中</v>
      </c>
      <c r="K6" s="13">
        <f>VLOOKUP(K4,'M-SSD'!$A$6:$Q$13,16)</f>
        <v>1121</v>
      </c>
      <c r="L6" s="16" t="str">
        <f>VLOOKUP(K4,'M-SSD'!$A$6:$Q$13,3)&amp;" "&amp;VLOOKUP(K4,'M-SSD'!$A$6:$Q$13,4)</f>
        <v>榮村　　樹志 3</v>
      </c>
      <c r="M6" s="14" t="str">
        <f>VLOOKUP(K4,'M-SSD'!$A$6:$Q$13,5)</f>
        <v>石川･錦 丘 中</v>
      </c>
      <c r="N6" s="13">
        <f>VLOOKUP(N4,'M-SSD'!$A$6:$Q$13,16)</f>
        <v>1072</v>
      </c>
      <c r="O6" s="16" t="str">
        <f>VLOOKUP(N4,'M-SSD'!$A$6:$Q$13,3)&amp;" "&amp;VLOOKUP(N4,'M-SSD'!$A$6:$Q$13,4)</f>
        <v>横山　　柊太 2</v>
      </c>
      <c r="P6" s="14" t="str">
        <f>VLOOKUP(N4,'M-SSD'!$A$6:$Q$13,5)</f>
        <v>石川･高尾台中</v>
      </c>
      <c r="Q6" s="13">
        <f>VLOOKUP(Q4,'M-SSD'!$A$6:$Q$13,16)</f>
        <v>1067</v>
      </c>
      <c r="R6" s="16" t="str">
        <f>VLOOKUP(Q4,'M-SSD'!$A$6:$Q$13,3)&amp;" "&amp;VLOOKUP(Q4,'M-SSD'!$A$6:$Q$13,4)</f>
        <v>中西　　　巧 2</v>
      </c>
      <c r="S6" s="14" t="str">
        <f>VLOOKUP(Q4,'M-SSD'!$A$6:$Q$13,5)</f>
        <v>石川･錦 丘 中</v>
      </c>
      <c r="T6" s="13">
        <f>VLOOKUP(T4,'M-SSD'!$A$6:$Q$13,16)</f>
        <v>1005</v>
      </c>
      <c r="U6" s="16" t="str">
        <f>VLOOKUP(T4,'M-SSD'!$A$6:$Q$13,3)&amp;" "&amp;VLOOKUP(T4,'M-SSD'!$A$6:$Q$13,4)</f>
        <v>津田　　光生 3</v>
      </c>
      <c r="V6" s="14" t="str">
        <f>VLOOKUP(T4,'M-SSD'!$A$6:$Q$13,5)</f>
        <v>石川･南 部 中</v>
      </c>
      <c r="W6" s="13">
        <f>VLOOKUP(W4,'M-SSD'!$A$6:$Q$13,16)</f>
        <v>987</v>
      </c>
      <c r="X6" s="16" t="str">
        <f>VLOOKUP(W4,'M-SSD'!$A$6:$Q$13,3)&amp;" "&amp;VLOOKUP(W4,'M-SSD'!$A$6:$Q$13,4)</f>
        <v>本郷　　裕己 2</v>
      </c>
      <c r="Y6" s="14" t="str">
        <f>VLOOKUP(W4,'M-SSD'!$A$6:$Q$13,5)</f>
        <v>石川･浅野川中</v>
      </c>
      <c r="Z6" s="11"/>
    </row>
    <row r="7" spans="1:26" ht="9.75">
      <c r="A7" s="17" t="s">
        <v>8</v>
      </c>
      <c r="B7" s="18" t="str">
        <f>VLOOKUP(B4,'M-SSD'!$A$6:$Q$13,8)</f>
        <v>11"49</v>
      </c>
      <c r="C7" s="19">
        <f>VLOOKUP(B4,'M-SSD'!$A$6:$Q$13,9)</f>
        <v>-0.4</v>
      </c>
      <c r="D7" s="20" t="s">
        <v>9</v>
      </c>
      <c r="E7" s="18" t="str">
        <f>VLOOKUP(E4,'M-SSD'!$A$6:$Q$13,8)</f>
        <v>12"02</v>
      </c>
      <c r="F7" s="19">
        <f>VLOOKUP(E4,'M-SSD'!$A$6:$Q$13,9)</f>
        <v>0.4</v>
      </c>
      <c r="G7" s="20"/>
      <c r="H7" s="18" t="str">
        <f>VLOOKUP(H4,'M-SSD'!$A$6:$Q$13,8)</f>
        <v>12"11</v>
      </c>
      <c r="I7" s="19">
        <f>VLOOKUP(H4,'M-SSD'!$A$6:$Q$13,9)</f>
        <v>0.4</v>
      </c>
      <c r="J7" s="20"/>
      <c r="K7" s="18" t="str">
        <f>VLOOKUP(K4,'M-SSD'!$A$6:$Q$13,8)</f>
        <v>12"19</v>
      </c>
      <c r="L7" s="19">
        <f>VLOOKUP(K4,'M-SSD'!$A$6:$Q$13,9)</f>
        <v>0.5</v>
      </c>
      <c r="M7" s="20"/>
      <c r="N7" s="18" t="str">
        <f>VLOOKUP(N4,'M-SSD'!$A$6:$Q$13,8)</f>
        <v>12"14</v>
      </c>
      <c r="O7" s="19">
        <f>VLOOKUP(N4,'M-SSD'!$A$6:$Q$13,9)</f>
        <v>0.5</v>
      </c>
      <c r="P7" s="20"/>
      <c r="Q7" s="18" t="str">
        <f>VLOOKUP(Q4,'M-SSD'!$A$6:$Q$13,8)</f>
        <v>12"33</v>
      </c>
      <c r="R7" s="19">
        <f>VLOOKUP(Q4,'M-SSD'!$A$6:$Q$13,9)</f>
        <v>0.4</v>
      </c>
      <c r="S7" s="20"/>
      <c r="T7" s="18" t="str">
        <f>VLOOKUP(T4,'M-SSD'!$A$6:$Q$13,8)</f>
        <v>12"52</v>
      </c>
      <c r="U7" s="19">
        <f>VLOOKUP(T4,'M-SSD'!$A$6:$Q$13,9)</f>
        <v>0.4</v>
      </c>
      <c r="V7" s="20"/>
      <c r="W7" s="18" t="str">
        <f>VLOOKUP(W4,'M-SSD'!$A$6:$Q$13,8)</f>
        <v>12"32</v>
      </c>
      <c r="X7" s="19">
        <f>VLOOKUP(W4,'M-SSD'!$A$6:$Q$13,9)</f>
        <v>0.5</v>
      </c>
      <c r="Y7" s="20"/>
      <c r="Z7" s="21"/>
    </row>
    <row r="8" spans="1:26" ht="9.75">
      <c r="A8" s="17" t="s">
        <v>10</v>
      </c>
      <c r="B8" s="18" t="str">
        <f>VLOOKUP(B4,'M-SSD'!$A$6:$Q$13,13)</f>
        <v>23"37</v>
      </c>
      <c r="C8" s="19">
        <f>VLOOKUP(B4,'M-SSD'!$A$6:$Q$13,14)</f>
        <v>1.4</v>
      </c>
      <c r="D8" s="20"/>
      <c r="E8" s="18" t="str">
        <f>VLOOKUP(E4,'M-SSD'!$A$6:$Q$13,13)</f>
        <v>24"16</v>
      </c>
      <c r="F8" s="19">
        <f>VLOOKUP(E4,'M-SSD'!$A$6:$Q$13,14)</f>
        <v>0</v>
      </c>
      <c r="G8" s="20"/>
      <c r="H8" s="18" t="str">
        <f>VLOOKUP(H4,'M-SSD'!$A$6:$Q$13,13)</f>
        <v>24"77</v>
      </c>
      <c r="I8" s="19">
        <f>VLOOKUP(H4,'M-SSD'!$A$6:$Q$13,14)</f>
        <v>0.7</v>
      </c>
      <c r="J8" s="20"/>
      <c r="K8" s="18" t="str">
        <f>VLOOKUP(K4,'M-SSD'!$A$6:$Q$13,13)</f>
        <v>25"01</v>
      </c>
      <c r="L8" s="19">
        <f>VLOOKUP(K4,'M-SSD'!$A$6:$Q$13,14)</f>
        <v>0.7</v>
      </c>
      <c r="M8" s="20"/>
      <c r="N8" s="18" t="str">
        <f>VLOOKUP(N4,'M-SSD'!$A$6:$Q$13,13)</f>
        <v>25"61</v>
      </c>
      <c r="O8" s="19">
        <f>VLOOKUP(N4,'M-SSD'!$A$6:$Q$13,14)</f>
        <v>1.4</v>
      </c>
      <c r="P8" s="20"/>
      <c r="Q8" s="18" t="str">
        <f>VLOOKUP(Q4,'M-SSD'!$A$6:$Q$13,13)</f>
        <v>25"20</v>
      </c>
      <c r="R8" s="19">
        <f>VLOOKUP(Q4,'M-SSD'!$A$6:$Q$13,14)</f>
        <v>0.7</v>
      </c>
      <c r="S8" s="20"/>
      <c r="T8" s="18" t="str">
        <f>VLOOKUP(T4,'M-SSD'!$A$6:$Q$13,13)</f>
        <v>25"38</v>
      </c>
      <c r="U8" s="19">
        <f>VLOOKUP(T4,'M-SSD'!$A$6:$Q$13,14)</f>
        <v>1.5</v>
      </c>
      <c r="V8" s="20"/>
      <c r="W8" s="18" t="str">
        <f>VLOOKUP(W4,'M-SSD'!$A$6:$Q$13,13)</f>
        <v>26"04</v>
      </c>
      <c r="X8" s="19">
        <f>VLOOKUP(W4,'M-SSD'!$A$6:$Q$13,14)</f>
        <v>1.4</v>
      </c>
      <c r="Y8" s="20"/>
      <c r="Z8" s="21"/>
    </row>
    <row r="9" spans="1:26" ht="9.75">
      <c r="A9" s="15" t="s">
        <v>11</v>
      </c>
      <c r="B9" s="13">
        <f>VLOOKUP(B4,'M-ST'!$A$6:$U$13,20)</f>
        <v>2684</v>
      </c>
      <c r="C9" s="16" t="str">
        <f>VLOOKUP(B4,'M-ST'!$A$6:$U$13,3)&amp;" "&amp;VLOOKUP(B4,'M-ST'!$A$6:$U$13,4)</f>
        <v>山本　　哲嗣 3</v>
      </c>
      <c r="D9" s="14" t="str">
        <f>VLOOKUP(B4,'M-ST'!$A$6:$U$13,5)</f>
        <v>富山･富 山 大</v>
      </c>
      <c r="E9" s="13">
        <f>VLOOKUP(E4,'M-ST'!$A$6:$U$13,20)</f>
        <v>2453</v>
      </c>
      <c r="F9" s="16" t="str">
        <f>VLOOKUP(E4,'M-ST'!$A$6:$U$13,3)&amp;" "&amp;VLOOKUP(E4,'M-ST'!$A$6:$U$13,4)</f>
        <v>新田　　裕文 4</v>
      </c>
      <c r="G9" s="14" t="str">
        <f>VLOOKUP(E4,'M-ST'!$A$6:$U$13,5)</f>
        <v>富山･富 山 大</v>
      </c>
      <c r="H9" s="13">
        <f>VLOOKUP(H4,'M-ST'!$A$6:$U$13,20)</f>
        <v>2298</v>
      </c>
      <c r="I9" s="16" t="str">
        <f>VLOOKUP(H4,'M-ST'!$A$6:$U$13,3)&amp;" "&amp;VLOOKUP(H4,'M-ST'!$A$6:$U$13,4)</f>
        <v>嶋倉　　　聡 4</v>
      </c>
      <c r="J9" s="14" t="str">
        <f>VLOOKUP(H4,'M-ST'!$A$6:$U$13,5)</f>
        <v>富山･富 山 大</v>
      </c>
      <c r="K9" s="13">
        <f>VLOOKUP(K4,'M-ST'!$A$6:$U$13,20)</f>
        <v>2288</v>
      </c>
      <c r="L9" s="16" t="str">
        <f>VLOOKUP(K4,'M-ST'!$A$6:$U$13,3)&amp;" "&amp;VLOOKUP(K4,'M-ST'!$A$6:$U$13,4)</f>
        <v>牧野　　孝彦 3</v>
      </c>
      <c r="M9" s="14" t="str">
        <f>VLOOKUP(K4,'M-ST'!$A$6:$U$13,5)</f>
        <v>石川･金沢工大</v>
      </c>
      <c r="N9" s="13">
        <f>VLOOKUP(N4,'M-ST'!$A$6:$U$13,20)</f>
        <v>2241</v>
      </c>
      <c r="O9" s="16" t="str">
        <f>VLOOKUP(N4,'M-ST'!$A$6:$U$13,3)&amp;" "&amp;VLOOKUP(N4,'M-ST'!$A$6:$U$13,4)</f>
        <v>蔦　　　航希 1</v>
      </c>
      <c r="P9" s="14" t="str">
        <f>VLOOKUP(N4,'M-ST'!$A$6:$U$13,5)</f>
        <v>石川･小 松 商</v>
      </c>
      <c r="Q9" s="13">
        <f>VLOOKUP(Q4,'M-ST'!$A$6:$U$13,20)</f>
        <v>2170</v>
      </c>
      <c r="R9" s="16" t="str">
        <f>VLOOKUP(Q4,'M-ST'!$A$6:$U$13,3)&amp;" "&amp;VLOOKUP(Q4,'M-ST'!$A$6:$U$13,4)</f>
        <v>丸石　　大地 2</v>
      </c>
      <c r="S9" s="14" t="str">
        <f>VLOOKUP(Q4,'M-ST'!$A$6:$U$13,5)</f>
        <v>富山･富 山 大</v>
      </c>
      <c r="T9" s="13">
        <f>VLOOKUP(T4,'M-ST'!$A$6:$U$13,20)</f>
        <v>2129</v>
      </c>
      <c r="U9" s="16" t="str">
        <f>VLOOKUP(T4,'M-ST'!$A$6:$U$13,3)&amp;" "&amp;VLOOKUP(T4,'M-ST'!$A$6:$U$13,4)</f>
        <v>前川　　達彦 2</v>
      </c>
      <c r="V9" s="14" t="str">
        <f>VLOOKUP(T4,'M-ST'!$A$6:$U$13,5)</f>
        <v>石川･小 松 高</v>
      </c>
      <c r="W9" s="13">
        <f>VLOOKUP(W4,'M-ST'!$A$6:$U$13,20)</f>
        <v>2116</v>
      </c>
      <c r="X9" s="16" t="str">
        <f>VLOOKUP(W4,'M-ST'!$A$6:$U$13,3)&amp;" "&amp;VLOOKUP(W4,'M-ST'!$A$6:$U$13,4)</f>
        <v>八代　　　将 1</v>
      </c>
      <c r="Y9" s="14" t="str">
        <f>VLOOKUP(W4,'M-ST'!$A$6:$U$13,5)</f>
        <v>富山･富 山 大</v>
      </c>
      <c r="Z9" s="11"/>
    </row>
    <row r="10" spans="1:26" ht="9.75">
      <c r="A10" s="17" t="s">
        <v>8</v>
      </c>
      <c r="B10" s="18" t="str">
        <f>VLOOKUP(B4,'M-ST'!$A$6:$U$13,8)</f>
        <v>11"21</v>
      </c>
      <c r="C10" s="19">
        <f>VLOOKUP(B4,'M-ST'!$A$6:$U$13,9)</f>
        <v>-1</v>
      </c>
      <c r="D10" s="20"/>
      <c r="E10" s="18" t="str">
        <f>VLOOKUP(E4,'M-ST'!$A$6:$U$13,8)</f>
        <v>11"19</v>
      </c>
      <c r="F10" s="19">
        <f>VLOOKUP(E4,'M-ST'!$A$6:$U$13,9)</f>
        <v>-1.6</v>
      </c>
      <c r="G10" s="20"/>
      <c r="H10" s="18" t="str">
        <f>VLOOKUP(H4,'M-ST'!$A$6:$U$13,8)</f>
        <v>11"29</v>
      </c>
      <c r="I10" s="19">
        <f>VLOOKUP(H4,'M-ST'!$A$6:$U$13,9)</f>
        <v>-0.9</v>
      </c>
      <c r="J10" s="20"/>
      <c r="K10" s="18" t="str">
        <f>VLOOKUP(K4,'M-ST'!$A$6:$U$13,8)</f>
        <v>11"38</v>
      </c>
      <c r="L10" s="19">
        <f>VLOOKUP(K4,'M-ST'!$A$6:$U$13,9)</f>
        <v>-0.9</v>
      </c>
      <c r="M10" s="20"/>
      <c r="N10" s="18" t="str">
        <f>VLOOKUP(N4,'M-ST'!$A$6:$U$13,8)</f>
        <v>11"57</v>
      </c>
      <c r="O10" s="19">
        <f>VLOOKUP(N4,'M-ST'!$A$6:$U$13,9)</f>
        <v>-0.9</v>
      </c>
      <c r="P10" s="20"/>
      <c r="Q10" s="18" t="str">
        <f>VLOOKUP(Q4,'M-ST'!$A$6:$U$13,8)</f>
        <v>11"67</v>
      </c>
      <c r="R10" s="19">
        <f>VLOOKUP(Q4,'M-ST'!$A$6:$U$13,9)</f>
        <v>-0.8</v>
      </c>
      <c r="S10" s="20"/>
      <c r="T10" s="18" t="str">
        <f>VLOOKUP(T4,'M-ST'!$A$6:$U$13,8)</f>
        <v>11"87</v>
      </c>
      <c r="U10" s="19">
        <f>VLOOKUP(T4,'M-ST'!$A$6:$U$13,9)</f>
        <v>-1.1</v>
      </c>
      <c r="V10" s="20"/>
      <c r="W10" s="18" t="str">
        <f>VLOOKUP(W4,'M-ST'!$A$6:$U$13,8)</f>
        <v>11"82</v>
      </c>
      <c r="X10" s="19">
        <f>VLOOKUP(W4,'M-ST'!$A$6:$U$13,9)</f>
        <v>-1.6</v>
      </c>
      <c r="Y10" s="20"/>
      <c r="Z10" s="21"/>
    </row>
    <row r="11" spans="1:26" ht="9.75">
      <c r="A11" s="17" t="s">
        <v>10</v>
      </c>
      <c r="B11" s="18" t="str">
        <f>VLOOKUP(B4,'M-ST'!$A$6:$U$13,13)</f>
        <v>22"21</v>
      </c>
      <c r="C11" s="19">
        <f>VLOOKUP(B4,'M-ST'!$A$6:$U$13,14)</f>
        <v>-0.4</v>
      </c>
      <c r="D11" s="20"/>
      <c r="E11" s="18" t="str">
        <f>VLOOKUP(E4,'M-ST'!$A$6:$U$13,13)</f>
        <v>22"82</v>
      </c>
      <c r="F11" s="19">
        <f>VLOOKUP(E4,'M-ST'!$A$6:$U$13,14)</f>
        <v>-0.3</v>
      </c>
      <c r="G11" s="20"/>
      <c r="H11" s="18" t="str">
        <f>VLOOKUP(H4,'M-ST'!$A$6:$U$13,13)</f>
        <v>23"19</v>
      </c>
      <c r="I11" s="19">
        <f>VLOOKUP(H4,'M-ST'!$A$6:$U$13,14)</f>
        <v>-0.4</v>
      </c>
      <c r="J11" s="20"/>
      <c r="K11" s="18" t="str">
        <f>VLOOKUP(K4,'M-ST'!$A$6:$U$13,13)</f>
        <v>23"03</v>
      </c>
      <c r="L11" s="19">
        <f>VLOOKUP(K4,'M-ST'!$A$6:$U$13,14)</f>
        <v>-0.6</v>
      </c>
      <c r="M11" s="20"/>
      <c r="N11" s="18" t="str">
        <f>VLOOKUP(N4,'M-ST'!$A$6:$U$13,13)</f>
        <v>23"27</v>
      </c>
      <c r="O11" s="19">
        <f>VLOOKUP(N4,'M-ST'!$A$6:$U$13,14)</f>
        <v>-0.3</v>
      </c>
      <c r="P11" s="20"/>
      <c r="Q11" s="18" t="str">
        <f>VLOOKUP(Q4,'M-ST'!$A$6:$U$13,13)</f>
        <v>23"81</v>
      </c>
      <c r="R11" s="19">
        <f>VLOOKUP(Q4,'M-ST'!$A$6:$U$13,14)</f>
        <v>-0.9</v>
      </c>
      <c r="S11" s="20"/>
      <c r="T11" s="18" t="str">
        <f>VLOOKUP(T4,'M-ST'!$A$6:$U$13,13)</f>
        <v>23"94</v>
      </c>
      <c r="U11" s="19">
        <f>VLOOKUP(T4,'M-ST'!$A$6:$U$13,14)</f>
        <v>-0.3</v>
      </c>
      <c r="V11" s="20"/>
      <c r="W11" s="18" t="str">
        <f>VLOOKUP(W4,'M-ST'!$A$6:$U$13,13)</f>
        <v>23"81</v>
      </c>
      <c r="X11" s="19">
        <f>VLOOKUP(W4,'M-ST'!$A$6:$U$13,14)</f>
        <v>-0.3</v>
      </c>
      <c r="Y11" s="20"/>
      <c r="Z11" s="21"/>
    </row>
    <row r="12" spans="1:26" ht="9.75">
      <c r="A12" s="22" t="s">
        <v>12</v>
      </c>
      <c r="B12" s="12" t="str">
        <f>VLOOKUP(B4,'M-ST'!$A$6:$U$13,18)</f>
        <v>48"60</v>
      </c>
      <c r="C12" s="23"/>
      <c r="D12" s="24"/>
      <c r="E12" s="12" t="str">
        <f>VLOOKUP(E4,'M-ST'!$A$6:$U$13,18)</f>
        <v>51"46</v>
      </c>
      <c r="F12" s="23"/>
      <c r="G12" s="24"/>
      <c r="H12" s="12" t="str">
        <f>VLOOKUP(H4,'M-ST'!$A$6:$U$13,18)</f>
        <v>53"01</v>
      </c>
      <c r="I12" s="23"/>
      <c r="J12" s="24"/>
      <c r="K12" s="12" t="str">
        <f>VLOOKUP(K4,'M-ST'!$A$6:$U$13,18)</f>
        <v>53"09</v>
      </c>
      <c r="L12" s="23"/>
      <c r="M12" s="24"/>
      <c r="N12" s="12" t="str">
        <f>VLOOKUP(N4,'M-ST'!$A$6:$U$13,18)</f>
        <v>52"34</v>
      </c>
      <c r="O12" s="23"/>
      <c r="P12" s="24"/>
      <c r="Q12" s="12" t="str">
        <f>VLOOKUP(Q4,'M-ST'!$A$6:$U$13,18)</f>
        <v>51"94</v>
      </c>
      <c r="R12" s="23"/>
      <c r="S12" s="24"/>
      <c r="T12" s="12" t="str">
        <f>VLOOKUP(T4,'M-ST'!$A$6:$U$13,18)</f>
        <v>51"40</v>
      </c>
      <c r="U12" s="23"/>
      <c r="V12" s="24"/>
      <c r="W12" s="12" t="str">
        <f>VLOOKUP(W4,'M-ST'!$A$6:$U$13,18)</f>
        <v>52"20</v>
      </c>
      <c r="X12" s="23"/>
      <c r="Y12" s="24"/>
      <c r="Z12" s="11"/>
    </row>
    <row r="13" spans="1:26" ht="9.75">
      <c r="A13" s="15" t="s">
        <v>13</v>
      </c>
      <c r="B13" s="13">
        <f>VLOOKUP(B4,'M-MDD'!$A$6:$P$13,14)</f>
        <v>1530</v>
      </c>
      <c r="C13" s="16" t="str">
        <f>VLOOKUP(B4,'M-MDD'!$A$6:$P$13,3)&amp;" "&amp;VLOOKUP(B4,'M-MDD'!$A$6:$P$13,4)</f>
        <v>開上　　知弘 4</v>
      </c>
      <c r="D13" s="14" t="str">
        <f>VLOOKUP(B4,'M-MDD'!$A$6:$P$13,5)</f>
        <v>富山･金 沢 大</v>
      </c>
      <c r="E13" s="13">
        <f>VLOOKUP(E4,'M-MDD'!$A$6:$P$13,14)</f>
        <v>1481</v>
      </c>
      <c r="F13" s="16" t="str">
        <f>VLOOKUP(E4,'M-MDD'!$A$6:$P$13,3)&amp;" "&amp;VLOOKUP(E4,'M-MDD'!$A$6:$P$13,4)</f>
        <v>山端　　洋介 4</v>
      </c>
      <c r="G13" s="14" t="str">
        <f>VLOOKUP(E4,'M-MDD'!$A$6:$P$13,5)</f>
        <v>富山･富 山 大</v>
      </c>
      <c r="H13" s="13">
        <f>VLOOKUP(H4,'M-MDD'!$A$6:$P$13,14)</f>
        <v>1345</v>
      </c>
      <c r="I13" s="16" t="str">
        <f>VLOOKUP(H4,'M-MDD'!$A$6:$P$13,3)&amp;" "&amp;VLOOKUP(H4,'M-MDD'!$A$6:$P$13,4)</f>
        <v>吉村　　　凌 2</v>
      </c>
      <c r="J13" s="14" t="str">
        <f>VLOOKUP(H4,'M-MDD'!$A$6:$P$13,5)</f>
        <v>石川･金沢東高</v>
      </c>
      <c r="K13" s="13">
        <f>VLOOKUP(K4,'M-MDD'!$A$6:$P$13,14)</f>
        <v>1340</v>
      </c>
      <c r="L13" s="16" t="str">
        <f>VLOOKUP(K4,'M-MDD'!$A$6:$P$13,3)&amp;" "&amp;VLOOKUP(K4,'M-MDD'!$A$6:$P$13,4)</f>
        <v>田中　　祐次 3</v>
      </c>
      <c r="M13" s="14" t="str">
        <f>VLOOKUP(K4,'M-MDD'!$A$6:$P$13,5)</f>
        <v>石川･南 部 中</v>
      </c>
      <c r="N13" s="13">
        <f>VLOOKUP(N4,'M-MDD'!$A$6:$P$13,14)</f>
        <v>1284</v>
      </c>
      <c r="O13" s="16" t="str">
        <f>VLOOKUP(N4,'M-MDD'!$A$6:$P$13,3)&amp;" "&amp;VLOOKUP(N4,'M-MDD'!$A$6:$P$13,4)</f>
        <v>三浦　　敬央 4</v>
      </c>
      <c r="P13" s="14" t="str">
        <f>VLOOKUP(N4,'M-MDD'!$A$6:$P$13,5)</f>
        <v>石川･金沢工大</v>
      </c>
      <c r="Q13" s="13">
        <f>VLOOKUP(Q4,'M-MDD'!$A$6:$P$13,14)</f>
        <v>1248</v>
      </c>
      <c r="R13" s="16" t="str">
        <f>VLOOKUP(Q4,'M-MDD'!$A$6:$P$13,3)&amp;" "&amp;VLOOKUP(Q4,'M-MDD'!$A$6:$P$13,4)</f>
        <v>井本　　貴大 1</v>
      </c>
      <c r="S13" s="14" t="str">
        <f>VLOOKUP(Q4,'M-MDD'!$A$6:$P$13,5)</f>
        <v>石川･金沢工大</v>
      </c>
      <c r="T13" s="13">
        <f>VLOOKUP(T4,'M-MDD'!$A$6:$P$13,14)</f>
        <v>1234</v>
      </c>
      <c r="U13" s="16" t="str">
        <f>VLOOKUP(T4,'M-MDD'!$A$6:$P$13,3)&amp;" "&amp;VLOOKUP(T4,'M-MDD'!$A$6:$P$13,4)</f>
        <v>山路　　大樹 4</v>
      </c>
      <c r="V13" s="14" t="str">
        <f>VLOOKUP(T4,'M-MDD'!$A$6:$P$13,5)</f>
        <v>石川･金沢工大</v>
      </c>
      <c r="W13" s="13">
        <f>VLOOKUP(W4,'M-MDD'!$A$6:$P$13,14)</f>
        <v>1229</v>
      </c>
      <c r="X13" s="16" t="str">
        <f>VLOOKUP(W4,'M-MDD'!$A$6:$P$13,3)&amp;" "&amp;VLOOKUP(W4,'M-MDD'!$A$6:$P$13,4)</f>
        <v>田中　　将希 3</v>
      </c>
      <c r="Y13" s="14" t="str">
        <f>VLOOKUP(W4,'M-MDD'!$A$6:$P$13,5)</f>
        <v>石川･南 部 中</v>
      </c>
      <c r="Z13" s="11"/>
    </row>
    <row r="14" spans="1:26" ht="9.75">
      <c r="A14" s="22" t="s">
        <v>14</v>
      </c>
      <c r="B14" s="12" t="str">
        <f>VLOOKUP(B4,'M-MDD'!$A$6:$P$13,8)</f>
        <v>1'58"51</v>
      </c>
      <c r="C14" s="23"/>
      <c r="D14" s="24"/>
      <c r="E14" s="12" t="str">
        <f>VLOOKUP(E4,'M-MDD'!$A$6:$P$13,8)</f>
        <v>1'59"53</v>
      </c>
      <c r="F14" s="23"/>
      <c r="G14" s="24"/>
      <c r="H14" s="12" t="str">
        <f>VLOOKUP(H4,'M-MDD'!$A$6:$P$13,8)</f>
        <v>2'03"01</v>
      </c>
      <c r="I14" s="23"/>
      <c r="J14" s="24"/>
      <c r="K14" s="12" t="str">
        <f>VLOOKUP(K4,'M-MDD'!$A$6:$P$13,8)</f>
        <v>2'04"45</v>
      </c>
      <c r="L14" s="23"/>
      <c r="M14" s="24"/>
      <c r="N14" s="12" t="str">
        <f>VLOOKUP(N4,'M-MDD'!$A$6:$P$13,8)</f>
        <v>2'06"51</v>
      </c>
      <c r="O14" s="23"/>
      <c r="P14" s="24"/>
      <c r="Q14" s="12" t="str">
        <f>VLOOKUP(Q4,'M-MDD'!$A$6:$P$13,8)</f>
        <v>2'07"66</v>
      </c>
      <c r="R14" s="23"/>
      <c r="S14" s="24"/>
      <c r="T14" s="12" t="str">
        <f>VLOOKUP(T4,'M-MDD'!$A$6:$P$13,8)</f>
        <v>2'04"92</v>
      </c>
      <c r="U14" s="23"/>
      <c r="V14" s="24"/>
      <c r="W14" s="12" t="str">
        <f>VLOOKUP(W4,'M-MDD'!$A$6:$P$13,8)</f>
        <v>2'06"73</v>
      </c>
      <c r="X14" s="23"/>
      <c r="Y14" s="24"/>
      <c r="Z14" s="11"/>
    </row>
    <row r="15" spans="1:26" ht="9.75">
      <c r="A15" s="22" t="s">
        <v>15</v>
      </c>
      <c r="B15" s="12" t="str">
        <f>VLOOKUP(B4,'M-MDD'!$A$6:$P$13,12)</f>
        <v>4'11"42</v>
      </c>
      <c r="C15" s="23"/>
      <c r="D15" s="24"/>
      <c r="E15" s="12" t="str">
        <f>VLOOKUP(E4,'M-MDD'!$A$6:$P$13,12)</f>
        <v>4'13"69</v>
      </c>
      <c r="F15" s="23"/>
      <c r="G15" s="24"/>
      <c r="H15" s="12" t="str">
        <f>VLOOKUP(H4,'M-MDD'!$A$6:$P$13,12)</f>
        <v>4'18"79</v>
      </c>
      <c r="I15" s="23"/>
      <c r="J15" s="24"/>
      <c r="K15" s="12" t="str">
        <f>VLOOKUP(K4,'M-MDD'!$A$6:$P$13,12)</f>
        <v>4'16"07</v>
      </c>
      <c r="L15" s="23"/>
      <c r="M15" s="24"/>
      <c r="N15" s="12" t="str">
        <f>VLOOKUP(N4,'M-MDD'!$A$6:$P$13,12)</f>
        <v>4'17"16</v>
      </c>
      <c r="O15" s="23"/>
      <c r="P15" s="24"/>
      <c r="Q15" s="12" t="str">
        <f>VLOOKUP(Q4,'M-MDD'!$A$6:$P$13,12)</f>
        <v>4'18"28</v>
      </c>
      <c r="R15" s="23"/>
      <c r="S15" s="24"/>
      <c r="T15" s="12" t="str">
        <f>VLOOKUP(T4,'M-MDD'!$A$6:$P$13,12)</f>
        <v>4'25"61</v>
      </c>
      <c r="U15" s="23"/>
      <c r="V15" s="24"/>
      <c r="W15" s="12" t="str">
        <f>VLOOKUP(W4,'M-MDD'!$A$6:$P$13,12)</f>
        <v>4'22"10</v>
      </c>
      <c r="X15" s="23"/>
      <c r="Y15" s="24"/>
      <c r="Z15" s="11"/>
    </row>
    <row r="16" spans="1:26" ht="9.75">
      <c r="A16" s="15" t="s">
        <v>16</v>
      </c>
      <c r="B16" s="13">
        <f>VLOOKUP(B4,'M-HD'!$A$6:$Q$13,15)</f>
        <v>1815</v>
      </c>
      <c r="C16" s="16" t="str">
        <f>VLOOKUP(B4,'M-HD'!$A$6:$Q$13,3)&amp;" "&amp;VLOOKUP(B4,'M-HD'!$A$6:$Q$13,4)</f>
        <v>有澤　　　徹 4</v>
      </c>
      <c r="D16" s="14" t="str">
        <f>VLOOKUP(B4,'M-HD'!$A$6:$Q$13,5)</f>
        <v>富山･富 山 大</v>
      </c>
      <c r="E16" s="13">
        <f>VLOOKUP(E4,'M-HD'!$A$6:$Q$13,15)</f>
        <v>1574</v>
      </c>
      <c r="F16" s="16" t="str">
        <f>VLOOKUP(E4,'M-HD'!$A$6:$Q$13,3)&amp;" "&amp;VLOOKUP(E4,'M-HD'!$A$6:$Q$13,4)</f>
        <v>杉下　　康裕 1</v>
      </c>
      <c r="G16" s="14" t="str">
        <f>VLOOKUP(E4,'M-HD'!$A$6:$Q$13,5)</f>
        <v>富山･富 山 大</v>
      </c>
      <c r="H16" s="13">
        <f>VLOOKUP(H4,'M-HD'!$A$6:$Q$13,15)</f>
        <v>1487</v>
      </c>
      <c r="I16" s="16" t="str">
        <f>VLOOKUP(H4,'M-HD'!$A$6:$Q$13,3)&amp;" "&amp;VLOOKUP(H4,'M-HD'!$A$6:$Q$13,4)</f>
        <v>青山　　直人 1</v>
      </c>
      <c r="J16" s="14" t="str">
        <f>VLOOKUP(H4,'M-HD'!$A$6:$Q$13,5)</f>
        <v>富山･富 山 大</v>
      </c>
      <c r="K16" s="13">
        <f>VLOOKUP(K4,'M-HD'!$A$6:$Q$13,15)</f>
        <v>1434</v>
      </c>
      <c r="L16" s="16" t="str">
        <f>VLOOKUP(K4,'M-HD'!$A$6:$Q$13,3)&amp;" "&amp;VLOOKUP(K4,'M-HD'!$A$6:$Q$13,4)</f>
        <v>荒井　　啓介 2</v>
      </c>
      <c r="M16" s="14" t="str">
        <f>VLOOKUP(K4,'M-HD'!$A$6:$Q$13,5)</f>
        <v>石川･金沢商高</v>
      </c>
      <c r="N16" s="13">
        <f>VLOOKUP(N4,'M-HD'!$A$6:$Q$13,15)</f>
        <v>1302</v>
      </c>
      <c r="O16" s="16" t="str">
        <f>VLOOKUP(N4,'M-HD'!$A$6:$Q$13,3)&amp;" "&amp;VLOOKUP(N4,'M-HD'!$A$6:$Q$13,4)</f>
        <v>福本　　洋輔 2</v>
      </c>
      <c r="P16" s="14" t="str">
        <f>VLOOKUP(N4,'M-HD'!$A$6:$Q$13,5)</f>
        <v>石川･羽咋工高</v>
      </c>
      <c r="Q16" s="13">
        <f>VLOOKUP(Q4,'M-HD'!$A$6:$Q$13,15)</f>
        <v>1032</v>
      </c>
      <c r="R16" s="16" t="str">
        <f>VLOOKUP(Q4,'M-HD'!$A$6:$Q$13,3)&amp;" "&amp;VLOOKUP(Q4,'M-HD'!$A$6:$Q$13,4)</f>
        <v>東　　　伸泰 1</v>
      </c>
      <c r="S16" s="14" t="str">
        <f>VLOOKUP(Q4,'M-HD'!$A$6:$Q$13,5)</f>
        <v>石川･小松市高</v>
      </c>
      <c r="T16" s="13">
        <f>VLOOKUP(T4,'M-HD'!$A$6:$Q$13,15)</f>
        <v>583</v>
      </c>
      <c r="U16" s="16" t="str">
        <f>VLOOKUP(T4,'M-HD'!$A$6:$Q$13,3)&amp;" "&amp;VLOOKUP(T4,'M-HD'!$A$6:$Q$13,4)</f>
        <v>是永　　竜良 3</v>
      </c>
      <c r="V16" s="14" t="str">
        <f>VLOOKUP(T4,'M-HD'!$A$6:$Q$13,5)</f>
        <v>石川･芦 城 中</v>
      </c>
      <c r="W16" s="13">
        <f>VLOOKUP(W4,'M-HD'!$A$6:$Q$13,15)</f>
        <v>431</v>
      </c>
      <c r="X16" s="16" t="str">
        <f>VLOOKUP(W4,'M-HD'!$A$6:$Q$13,3)&amp;" "&amp;VLOOKUP(W4,'M-HD'!$A$6:$Q$13,4)</f>
        <v>近藤　　亨紀 1</v>
      </c>
      <c r="Y16" s="14" t="str">
        <f>VLOOKUP(W4,'M-HD'!$A$6:$Q$13,5)</f>
        <v>石川･松 任 高</v>
      </c>
      <c r="Z16" s="11"/>
    </row>
    <row r="17" spans="1:26" ht="9.75">
      <c r="A17" s="17" t="s">
        <v>17</v>
      </c>
      <c r="B17" s="18" t="str">
        <f>VLOOKUP(B4,'M-HD'!$A$6:$Q$13,8)</f>
        <v>15"26</v>
      </c>
      <c r="C17" s="19">
        <f>VLOOKUP(B4,'M-HD'!$A$6:$Q$13,9)</f>
        <v>0.5</v>
      </c>
      <c r="D17" s="20"/>
      <c r="E17" s="18" t="str">
        <f>VLOOKUP(E4,'M-HD'!$A$6:$Q$13,8)</f>
        <v>16"32</v>
      </c>
      <c r="F17" s="19">
        <f>VLOOKUP(E4,'M-HD'!$A$6:$Q$13,9)</f>
        <v>-0.6</v>
      </c>
      <c r="G17" s="20"/>
      <c r="H17" s="18" t="str">
        <f>VLOOKUP(H4,'M-HD'!$A$6:$Q$13,8)</f>
        <v>15"90</v>
      </c>
      <c r="I17" s="19">
        <f>VLOOKUP(H4,'M-HD'!$A$6:$Q$13,9)</f>
        <v>-0.6</v>
      </c>
      <c r="J17" s="20"/>
      <c r="K17" s="18" t="str">
        <f>VLOOKUP(K4,'M-HD'!$A$6:$Q$13,8)</f>
        <v>16"55</v>
      </c>
      <c r="L17" s="19">
        <f>VLOOKUP(K4,'M-HD'!$A$6:$Q$13,9)</f>
        <v>0.5</v>
      </c>
      <c r="M17" s="20"/>
      <c r="N17" s="18" t="str">
        <f>VLOOKUP(N4,'M-HD'!$A$6:$Q$13,8)</f>
        <v>16"13</v>
      </c>
      <c r="O17" s="19">
        <f>VLOOKUP(N4,'M-HD'!$A$6:$Q$13,9)</f>
        <v>-0.6</v>
      </c>
      <c r="P17" s="20"/>
      <c r="Q17" s="18" t="str">
        <f>VLOOKUP(Q4,'M-HD'!$A$6:$Q$13,8)</f>
        <v>17"78</v>
      </c>
      <c r="R17" s="19">
        <f>VLOOKUP(Q4,'M-HD'!$A$6:$Q$13,9)</f>
        <v>-0.6</v>
      </c>
      <c r="S17" s="20"/>
      <c r="T17" s="18" t="str">
        <f>VLOOKUP(T4,'M-HD'!$A$6:$Q$13,8)</f>
        <v>20"36</v>
      </c>
      <c r="U17" s="19">
        <f>VLOOKUP(T4,'M-HD'!$A$6:$Q$13,9)</f>
        <v>0.5</v>
      </c>
      <c r="V17" s="20"/>
      <c r="W17" s="18" t="str">
        <f>VLOOKUP(W4,'M-HD'!$A$6:$Q$13,8)</f>
        <v>21"80</v>
      </c>
      <c r="X17" s="19">
        <f>VLOOKUP(W4,'M-HD'!$A$6:$Q$13,9)</f>
        <v>0.5</v>
      </c>
      <c r="Y17" s="20"/>
      <c r="Z17" s="21"/>
    </row>
    <row r="18" spans="1:26" ht="9.75">
      <c r="A18" s="22" t="s">
        <v>18</v>
      </c>
      <c r="B18" s="12" t="str">
        <f>VLOOKUP(B4,'M-HD'!$A$6:$Q$13,13)</f>
        <v>53"57</v>
      </c>
      <c r="C18" s="23"/>
      <c r="D18" s="24"/>
      <c r="E18" s="12" t="str">
        <f>VLOOKUP(E4,'M-HD'!$A$6:$Q$13,13)</f>
        <v>55"43</v>
      </c>
      <c r="F18" s="23"/>
      <c r="G18" s="24"/>
      <c r="H18" s="12" t="str">
        <f>VLOOKUP(H4,'M-HD'!$A$6:$Q$13,13)</f>
        <v>59"09</v>
      </c>
      <c r="I18" s="23"/>
      <c r="J18" s="24"/>
      <c r="K18" s="12" t="str">
        <f>VLOOKUP(K4,'M-HD'!$A$6:$Q$13,13)</f>
        <v>58"02</v>
      </c>
      <c r="L18" s="23"/>
      <c r="M18" s="24"/>
      <c r="N18" s="12" t="str">
        <f>VLOOKUP(N4,'M-HD'!$A$6:$Q$13,13)</f>
        <v>1'03"23</v>
      </c>
      <c r="O18" s="23"/>
      <c r="P18" s="24"/>
      <c r="Q18" s="12" t="str">
        <f>VLOOKUP(Q4,'M-HD'!$A$6:$Q$13,13)</f>
        <v>1'04"68</v>
      </c>
      <c r="R18" s="23"/>
      <c r="S18" s="24"/>
      <c r="T18" s="18" t="str">
        <f>VLOOKUP(T4,'M-HD'!$A$6:$Q$13,13)</f>
        <v>1'10"84</v>
      </c>
      <c r="U18" s="23"/>
      <c r="V18" s="24"/>
      <c r="W18" s="12" t="str">
        <f>VLOOKUP(W4,'M-HD'!$A$6:$Q$13,13)</f>
        <v>1'12"65</v>
      </c>
      <c r="X18" s="23"/>
      <c r="Y18" s="24"/>
      <c r="Z18" s="11"/>
    </row>
    <row r="19" spans="1:26" ht="9.75">
      <c r="A19" s="15" t="s">
        <v>19</v>
      </c>
      <c r="B19" s="13">
        <f>VLOOKUP(B4,'M-JD'!$A$6:$Q$13,15)</f>
        <v>1171</v>
      </c>
      <c r="C19" s="16" t="str">
        <f>VLOOKUP(B4,'M-JD'!$A$6:$Q$13,3)&amp;" "&amp;VLOOKUP(B4,'M-JD'!$A$6:$Q$13,4)</f>
        <v>木下　　秀明 2</v>
      </c>
      <c r="D19" s="14" t="str">
        <f>VLOOKUP(B4,'M-JD'!$A$6:$Q$13,5)</f>
        <v>石川･芦 城 中</v>
      </c>
      <c r="E19" s="13">
        <f>VLOOKUP(E4,'M-JD'!$A$6:$Q$13,15)</f>
        <v>1014</v>
      </c>
      <c r="F19" s="16" t="str">
        <f>VLOOKUP(E4,'M-JD'!$A$6:$Q$13,3)&amp;" "&amp;VLOOKUP(E4,'M-JD'!$A$6:$Q$13,4)</f>
        <v>髙鍬　　丈隆 2</v>
      </c>
      <c r="G19" s="14" t="s">
        <v>20</v>
      </c>
      <c r="H19" s="13">
        <f>VLOOKUP(H4,'M-JD'!$A$6:$Q$13,15)</f>
        <v>943</v>
      </c>
      <c r="I19" s="16" t="str">
        <f>VLOOKUP(H4,'M-JD'!$A$6:$Q$13,3)&amp;" "&amp;VLOOKUP(H4,'M-JD'!$A$6:$Q$13,4)</f>
        <v>髙峰　　　大 3</v>
      </c>
      <c r="J19" s="14" t="str">
        <f>VLOOKUP(H4,'M-JD'!$A$6:$Q$13,5)</f>
        <v>石川･錦 丘 中</v>
      </c>
      <c r="K19" s="13">
        <f>VLOOKUP(K4,'M-JD'!$A$6:$Q$13,15)</f>
        <v>755</v>
      </c>
      <c r="L19" s="16" t="str">
        <f>VLOOKUP(K4,'M-JD'!$A$6:$Q$13,3)&amp;" "&amp;VLOOKUP(K4,'M-JD'!$A$6:$Q$13,4)</f>
        <v>濱　　　直志 1</v>
      </c>
      <c r="M19" s="14" t="str">
        <f>VLOOKUP(K4,'M-JD'!$A$6:$Q$13,5)</f>
        <v>石川･芦 城 中</v>
      </c>
      <c r="N19" s="13">
        <f>VLOOKUP(N4,'M-JD'!$A$6:$Q$13,15)</f>
        <v>752</v>
      </c>
      <c r="O19" s="16" t="str">
        <f>VLOOKUP(N4,'M-JD'!$A$6:$Q$13,3)&amp;" "&amp;VLOOKUP(N4,'M-JD'!$A$6:$Q$13,4)</f>
        <v>山岸　　　律 1</v>
      </c>
      <c r="P19" s="14" t="str">
        <f>VLOOKUP(N4,'M-JD'!$A$6:$Q$13,5)</f>
        <v>石川･松 任 中</v>
      </c>
      <c r="Q19" s="13">
        <f>VLOOKUP(Q4,'M-JD'!$A$6:$Q$13,15)</f>
        <v>736</v>
      </c>
      <c r="R19" s="16" t="str">
        <f>VLOOKUP(Q4,'M-JD'!$A$6:$Q$13,3)&amp;" "&amp;VLOOKUP(Q4,'M-JD'!$A$6:$Q$13,4)</f>
        <v>小林　　真也 2</v>
      </c>
      <c r="S19" s="14" t="str">
        <f>VLOOKUP(Q4,'M-JD'!$A$6:$Q$13,5)</f>
        <v>石川･浅野川中</v>
      </c>
      <c r="T19" s="13">
        <f>VLOOKUP(T4,'M-JD'!$A$6:$Q$13,15)</f>
        <v>657</v>
      </c>
      <c r="U19" s="16" t="str">
        <f>VLOOKUP(T4,'M-JD'!$A$6:$Q$13,3)&amp;" "&amp;VLOOKUP(T4,'M-JD'!$A$6:$Q$13,4)</f>
        <v>川西　　　翼 2</v>
      </c>
      <c r="V19" s="14" t="str">
        <f>VLOOKUP(T4,'M-JD'!$A$6:$Q$13,5)</f>
        <v>石川･芦 城 中</v>
      </c>
      <c r="W19" s="13">
        <f>VLOOKUP(W4,'M-JD'!$A$6:$Q$13,15)</f>
        <v>652</v>
      </c>
      <c r="X19" s="16" t="str">
        <f>VLOOKUP(W4,'M-JD'!$A$6:$Q$13,3)&amp;" "&amp;VLOOKUP(W4,'M-JD'!$A$6:$Q$13,4)</f>
        <v>宮本　　稜平 1</v>
      </c>
      <c r="Y19" s="14" t="str">
        <f>VLOOKUP(W4,'M-JD'!$A$6:$Q$13,5)</f>
        <v>石川･浅野川中</v>
      </c>
      <c r="Z19" s="11"/>
    </row>
    <row r="20" spans="1:26" ht="9.75">
      <c r="A20" s="17" t="s">
        <v>21</v>
      </c>
      <c r="B20" s="18" t="str">
        <f>VLOOKUP(B4,'M-JD'!$A$6:$Q$13,8)</f>
        <v>5m41</v>
      </c>
      <c r="C20" s="19">
        <f>VLOOKUP(B4,'M-JD'!$A$6:$Q$13,9)</f>
        <v>0.1</v>
      </c>
      <c r="D20" s="20" t="s">
        <v>9</v>
      </c>
      <c r="E20" s="18" t="str">
        <f>VLOOKUP(E4,'M-JD'!$A$6:$Q$13,8)</f>
        <v>5m32</v>
      </c>
      <c r="F20" s="19">
        <f>VLOOKUP(E4,'M-JD'!$A$6:$Q$13,9)</f>
        <v>1</v>
      </c>
      <c r="G20" s="20"/>
      <c r="H20" s="18" t="str">
        <f>VLOOKUP(H4,'M-JD'!$A$6:$Q$13,8)</f>
        <v>5m20</v>
      </c>
      <c r="I20" s="19">
        <f>VLOOKUP(H4,'M-JD'!$A$6:$Q$13,9)</f>
        <v>-0.1</v>
      </c>
      <c r="J20" s="20"/>
      <c r="K20" s="18" t="str">
        <f>VLOOKUP(K4,'M-JD'!$A$6:$Q$13,8)</f>
        <v>4m49</v>
      </c>
      <c r="L20" s="19">
        <f>VLOOKUP(K4,'M-JD'!$A$6:$Q$13,9)</f>
        <v>0.1</v>
      </c>
      <c r="M20" s="20"/>
      <c r="N20" s="18" t="str">
        <f>VLOOKUP(N4,'M-JD'!$A$6:$Q$13,8)</f>
        <v>4m70</v>
      </c>
      <c r="O20" s="19">
        <f>VLOOKUP(N4,'M-JD'!$A$6:$Q$13,9)</f>
        <v>-0.1</v>
      </c>
      <c r="P20" s="20"/>
      <c r="Q20" s="18" t="str">
        <f>VLOOKUP(Q4,'M-JD'!$A$6:$Q$13,8)</f>
        <v>4m85</v>
      </c>
      <c r="R20" s="19">
        <f>VLOOKUP(Q4,'M-JD'!$A$6:$Q$13,9)</f>
        <v>0.1</v>
      </c>
      <c r="S20" s="20"/>
      <c r="T20" s="18" t="str">
        <f>VLOOKUP(T4,'M-JD'!$A$6:$Q$13,8)</f>
        <v>4m68</v>
      </c>
      <c r="U20" s="19">
        <f>VLOOKUP(T4,'M-JD'!$A$6:$Q$13,9)</f>
        <v>-0.3</v>
      </c>
      <c r="V20" s="20"/>
      <c r="W20" s="18" t="str">
        <f>VLOOKUP(W4,'M-JD'!$A$6:$Q$13,8)</f>
        <v>4m20</v>
      </c>
      <c r="X20" s="19">
        <f>VLOOKUP(W4,'M-JD'!$A$6:$Q$13,9)</f>
        <v>0</v>
      </c>
      <c r="Y20" s="20"/>
      <c r="Z20" s="21"/>
    </row>
    <row r="21" spans="1:26" ht="9.75">
      <c r="A21" s="22" t="s">
        <v>22</v>
      </c>
      <c r="B21" s="18" t="str">
        <f>VLOOKUP(B4,'M-JD'!$A$6:$Q$13,13)</f>
        <v>1m70</v>
      </c>
      <c r="C21" s="19"/>
      <c r="D21" s="20"/>
      <c r="E21" s="18" t="str">
        <f>VLOOKUP(E4,'M-JD'!$A$6:$Q$13,13)</f>
        <v>1m55</v>
      </c>
      <c r="F21" s="19"/>
      <c r="G21" s="20"/>
      <c r="H21" s="18" t="str">
        <f>VLOOKUP(H4,'M-JD'!$A$6:$Q$13,13)</f>
        <v>1m50</v>
      </c>
      <c r="I21" s="19"/>
      <c r="J21" s="20"/>
      <c r="K21" s="18" t="str">
        <f>VLOOKUP(K4,'M-JD'!$A$6:$Q$13,13)</f>
        <v>1m45</v>
      </c>
      <c r="L21" s="19"/>
      <c r="M21" s="20"/>
      <c r="N21" s="18" t="str">
        <f>VLOOKUP(N4,'M-JD'!$A$6:$Q$13,13)</f>
        <v>1m40</v>
      </c>
      <c r="O21" s="19"/>
      <c r="P21" s="20"/>
      <c r="Q21" s="18" t="str">
        <f>VLOOKUP(Q4,'M-JD'!$A$6:$Q$13,13)</f>
        <v>1m35</v>
      </c>
      <c r="R21" s="19"/>
      <c r="S21" s="20"/>
      <c r="T21" s="18" t="str">
        <f>VLOOKUP(T4,'M-JD'!$A$6:$Q$13,13)</f>
        <v>1m30</v>
      </c>
      <c r="U21" s="19"/>
      <c r="V21" s="20"/>
      <c r="W21" s="18" t="str">
        <f>VLOOKUP(W4,'M-JD'!$A$6:$Q$13,13)</f>
        <v>1m40</v>
      </c>
      <c r="X21" s="19"/>
      <c r="Y21" s="20"/>
      <c r="Z21" s="11"/>
    </row>
    <row r="22" spans="1:26" ht="9.75">
      <c r="A22" s="15" t="s">
        <v>23</v>
      </c>
      <c r="B22" s="13">
        <f>VLOOKUP(B4,'M-JT'!$A$6:$U$13,20)</f>
        <v>2586</v>
      </c>
      <c r="C22" s="16" t="str">
        <f>VLOOKUP(B4,'M-JT'!$A$6:$U$13,3)&amp;" "&amp;VLOOKUP(B4,'M-JT'!$A$6:$U$13,4)</f>
        <v>西村　　達弥 M2</v>
      </c>
      <c r="D22" s="14" t="str">
        <f>VLOOKUP(B4,'M-JT'!$A$6:$U$13,5)</f>
        <v>福井･金 沢 大</v>
      </c>
      <c r="E22" s="13">
        <f>VLOOKUP(E4,'M-JT'!$A$6:$U$13,20)</f>
        <v>2405</v>
      </c>
      <c r="F22" s="16" t="str">
        <f>VLOOKUP(E4,'M-JT'!$A$6:$U$13,3)&amp;" "&amp;VLOOKUP(E4,'M-JT'!$A$6:$U$13,4)</f>
        <v>大岩　　雄飛 2</v>
      </c>
      <c r="G22" s="14" t="str">
        <f>VLOOKUP(E4,'M-JT'!$A$6:$U$13,5)</f>
        <v>富山･富 山 大</v>
      </c>
      <c r="H22" s="13">
        <f>VLOOKUP(H4,'M-JT'!$A$6:$U$13,20)</f>
        <v>2152</v>
      </c>
      <c r="I22" s="16" t="str">
        <f>VLOOKUP(H4,'M-JT'!$A$6:$U$13,3)&amp;" "&amp;VLOOKUP(H4,'M-JT'!$A$6:$U$13,4)</f>
        <v>中出　　逸太 1</v>
      </c>
      <c r="J22" s="14" t="str">
        <f>VLOOKUP(H4,'M-JT'!$A$6:$U$13,5)</f>
        <v>石川･星 稜 大</v>
      </c>
      <c r="K22" s="13">
        <f>VLOOKUP(K4,'M-JT'!$A$6:$U$13,20)</f>
        <v>1821</v>
      </c>
      <c r="L22" s="16" t="str">
        <f>VLOOKUP(K4,'M-JT'!$A$6:$U$13,3)&amp;" "&amp;VLOOKUP(K4,'M-JT'!$A$6:$U$13,4)</f>
        <v>坂口　　哲司 2</v>
      </c>
      <c r="M22" s="14" t="str">
        <f>VLOOKUP(K4,'M-JT'!$A$6:$U$13,5)</f>
        <v>石川･小 松 高</v>
      </c>
      <c r="N22" s="13">
        <f>VLOOKUP(N4,'M-JT'!$A$6:$U$13,20)</f>
        <v>1803</v>
      </c>
      <c r="O22" s="16" t="str">
        <f>VLOOKUP(N4,'M-JT'!$A$6:$U$13,3)&amp;" "&amp;VLOOKUP(N4,'M-JT'!$A$6:$U$13,4)</f>
        <v>山田　健太郎 2</v>
      </c>
      <c r="P22" s="14" t="str">
        <f>VLOOKUP(N4,'M-JT'!$A$6:$U$13,5)</f>
        <v>石川･泉 丘 高</v>
      </c>
      <c r="Q22" s="13">
        <f>VLOOKUP(Q4,'M-JT'!$A$6:$U$13,20)</f>
        <v>1772</v>
      </c>
      <c r="R22" s="16" t="str">
        <f>VLOOKUP(Q4,'M-JT'!$A$6:$U$13,3)&amp;" "&amp;VLOOKUP(Q4,'M-JT'!$A$6:$U$13,4)</f>
        <v>卯野　　航平 1</v>
      </c>
      <c r="S22" s="14" t="str">
        <f>VLOOKUP(Q4,'M-JT'!$A$6:$U$13,5)</f>
        <v>石川･金 沢 大</v>
      </c>
      <c r="T22" s="13">
        <f>VLOOKUP(T4,'M-JT'!$A$6:$U$13,20)</f>
        <v>1746</v>
      </c>
      <c r="U22" s="16" t="str">
        <f>VLOOKUP(T4,'M-JT'!$A$6:$U$13,3)&amp;" "&amp;VLOOKUP(T4,'M-JT'!$A$6:$U$13,4)</f>
        <v>酒井　　智明 1</v>
      </c>
      <c r="V22" s="14" t="str">
        <f>VLOOKUP(T4,'M-JT'!$A$6:$U$13,5)</f>
        <v>富山･富 山 大</v>
      </c>
      <c r="W22" s="13">
        <f>VLOOKUP(W4,'M-JT'!$A$6:$U$13,20)</f>
        <v>1705</v>
      </c>
      <c r="X22" s="16" t="str">
        <f>VLOOKUP(W4,'M-JT'!$A$6:$U$13,3)&amp;" "&amp;VLOOKUP(W4,'M-JT'!$A$6:$U$13,4)</f>
        <v>河合　　智史 2</v>
      </c>
      <c r="Y22" s="14" t="str">
        <f>VLOOKUP(W4,'M-JT'!$A$6:$U$13,5)</f>
        <v>石川･金 沢 大</v>
      </c>
      <c r="Z22" s="11"/>
    </row>
    <row r="23" spans="1:26" ht="9.75">
      <c r="A23" s="17" t="s">
        <v>21</v>
      </c>
      <c r="B23" s="18" t="str">
        <f>VLOOKUP(B4,'M-JT'!$A$6:$U$13,8)</f>
        <v>6m49</v>
      </c>
      <c r="C23" s="19">
        <f>VLOOKUP(B4,'M-JT'!$A$6:$U$13,9)</f>
        <v>-0.1</v>
      </c>
      <c r="D23" s="20" t="s">
        <v>9</v>
      </c>
      <c r="E23" s="18" t="str">
        <f>VLOOKUP(E4,'M-JT'!$A$6:$U$13,8)</f>
        <v>7m08</v>
      </c>
      <c r="F23" s="19">
        <f>VLOOKUP(E4,'M-JT'!$A$6:$U$13,9)</f>
        <v>0</v>
      </c>
      <c r="G23" s="20"/>
      <c r="H23" s="18" t="str">
        <f>VLOOKUP(H4,'M-JT'!$A$6:$U$13,8)</f>
        <v>6m15</v>
      </c>
      <c r="I23" s="19">
        <f>VLOOKUP(H4,'M-JT'!$A$6:$U$13,9)</f>
        <v>0.4</v>
      </c>
      <c r="J23" s="20"/>
      <c r="K23" s="18" t="str">
        <f>VLOOKUP(K4,'M-JT'!$A$6:$U$13,8)</f>
        <v>5m38</v>
      </c>
      <c r="L23" s="19">
        <f>VLOOKUP(K4,'M-JT'!$A$6:$U$13,9)</f>
        <v>0.4</v>
      </c>
      <c r="M23" s="20"/>
      <c r="N23" s="18" t="str">
        <f>VLOOKUP(N4,'M-JT'!$A$6:$U$13,8)</f>
        <v>5m81</v>
      </c>
      <c r="O23" s="19">
        <f>VLOOKUP(N4,'M-JT'!$A$6:$U$13,9)</f>
        <v>-0.3</v>
      </c>
      <c r="P23" s="20"/>
      <c r="Q23" s="18" t="str">
        <f>VLOOKUP(Q4,'M-JT'!$A$6:$U$13,8)</f>
        <v>5m80</v>
      </c>
      <c r="R23" s="19">
        <f>VLOOKUP(Q4,'M-JT'!$A$6:$U$13,9)</f>
        <v>0.5</v>
      </c>
      <c r="S23" s="20"/>
      <c r="T23" s="18" t="str">
        <f>VLOOKUP(T4,'M-JT'!$A$6:$U$13,8)</f>
        <v>5m80</v>
      </c>
      <c r="U23" s="19">
        <f>VLOOKUP(T4,'M-JT'!$A$6:$U$13,9)</f>
        <v>-0.5</v>
      </c>
      <c r="V23" s="20"/>
      <c r="W23" s="18" t="str">
        <f>VLOOKUP(W4,'M-JT'!$A$6:$U$13,8)</f>
        <v>5m71</v>
      </c>
      <c r="X23" s="19">
        <f>VLOOKUP(W4,'M-JT'!$A$6:$U$13,9)</f>
        <v>0.1</v>
      </c>
      <c r="Y23" s="20"/>
      <c r="Z23" s="21"/>
    </row>
    <row r="24" spans="1:26" ht="9.75">
      <c r="A24" s="22" t="s">
        <v>22</v>
      </c>
      <c r="B24" s="18" t="str">
        <f>VLOOKUP(B4,'M-JT'!$A$6:$U$13,13)</f>
        <v>2m06</v>
      </c>
      <c r="C24" s="19"/>
      <c r="D24" s="20"/>
      <c r="E24" s="18" t="str">
        <f>VLOOKUP(E4,'M-JT'!$A$6:$U$13,13)</f>
        <v>1m75</v>
      </c>
      <c r="F24" s="19"/>
      <c r="G24" s="20"/>
      <c r="H24" s="18" t="str">
        <f>VLOOKUP(H4,'M-JT'!$A$6:$U$13,13)</f>
        <v>1m75</v>
      </c>
      <c r="I24" s="19"/>
      <c r="J24" s="20"/>
      <c r="K24" s="18" t="str">
        <f>VLOOKUP(K4,'M-JT'!$A$6:$U$13,13)</f>
        <v>1m75</v>
      </c>
      <c r="L24" s="19"/>
      <c r="M24" s="20"/>
      <c r="N24" s="18" t="str">
        <f>VLOOKUP(N4,'M-JT'!$A$6:$U$13,13)</f>
        <v>1m65</v>
      </c>
      <c r="O24" s="19"/>
      <c r="P24" s="20"/>
      <c r="Q24" s="18" t="str">
        <f>VLOOKUP(Q4,'M-JT'!$A$6:$U$13,13)</f>
        <v>1m60</v>
      </c>
      <c r="R24" s="19"/>
      <c r="S24" s="20"/>
      <c r="T24" s="18" t="str">
        <f>VLOOKUP(T4,'M-JT'!$A$6:$U$13,13)</f>
        <v>1m55</v>
      </c>
      <c r="U24" s="19"/>
      <c r="V24" s="20"/>
      <c r="W24" s="18" t="str">
        <f>VLOOKUP(W4,'M-JT'!$A$6:$U$13,13)</f>
        <v>1m55</v>
      </c>
      <c r="X24" s="19"/>
      <c r="Y24" s="20"/>
      <c r="Z24" s="11"/>
    </row>
    <row r="25" spans="1:26" ht="9.75">
      <c r="A25" s="17" t="s">
        <v>24</v>
      </c>
      <c r="B25" s="18" t="str">
        <f>VLOOKUP(B4,'M-JT'!$A$6:$U$13,17)</f>
        <v>14m18</v>
      </c>
      <c r="C25" s="19">
        <f>VLOOKUP(B4,'M-JT'!$A$6:$U$13,18)</f>
        <v>0.2</v>
      </c>
      <c r="D25" s="20"/>
      <c r="E25" s="18" t="str">
        <f>VLOOKUP(E4,'M-JT'!$A$6:$U$13,17)</f>
        <v>14m11</v>
      </c>
      <c r="F25" s="19">
        <f>VLOOKUP(E4,'M-JT'!$A$6:$U$13,18)</f>
        <v>0</v>
      </c>
      <c r="G25" s="20"/>
      <c r="H25" s="18" t="str">
        <f>VLOOKUP(H4,'M-JT'!$A$6:$U$13,17)</f>
        <v>13m53</v>
      </c>
      <c r="I25" s="19">
        <f>VLOOKUP(H4,'M-JT'!$A$6:$U$13,18)</f>
        <v>0.2</v>
      </c>
      <c r="J25" s="20"/>
      <c r="K25" s="18" t="str">
        <f>VLOOKUP(K4,'M-JT'!$A$6:$U$13,17)</f>
        <v>11m86</v>
      </c>
      <c r="L25" s="19">
        <f>VLOOKUP(K4,'M-JT'!$A$6:$U$13,18)</f>
        <v>-0.1</v>
      </c>
      <c r="M25" s="20"/>
      <c r="N25" s="18" t="str">
        <f>VLOOKUP(N4,'M-JT'!$A$6:$U$13,17)</f>
        <v>11m74</v>
      </c>
      <c r="O25" s="19">
        <f>VLOOKUP(N4,'M-JT'!$A$6:$U$13,18)</f>
        <v>0</v>
      </c>
      <c r="P25" s="20"/>
      <c r="Q25" s="18" t="str">
        <f>VLOOKUP(Q4,'M-JT'!$A$6:$U$13,17)</f>
        <v>11m92</v>
      </c>
      <c r="R25" s="19">
        <f>VLOOKUP(Q4,'M-JT'!$A$6:$U$13,18)</f>
        <v>0</v>
      </c>
      <c r="S25" s="20"/>
      <c r="T25" s="18" t="str">
        <f>VLOOKUP(T4,'M-JT'!$A$6:$U$13,17)</f>
        <v>12m11</v>
      </c>
      <c r="U25" s="19">
        <f>VLOOKUP(T4,'M-JT'!$A$6:$U$13,18)</f>
        <v>-0.5</v>
      </c>
      <c r="V25" s="20"/>
      <c r="W25" s="18" t="str">
        <f>VLOOKUP(W4,'M-JT'!$A$6:$U$13,17)</f>
        <v>11m89</v>
      </c>
      <c r="X25" s="19">
        <f>VLOOKUP(W4,'M-JT'!$A$6:$U$13,18)</f>
        <v>0.2</v>
      </c>
      <c r="Y25" s="20"/>
      <c r="Z25" s="21"/>
    </row>
    <row r="26" spans="1:26" ht="9.75">
      <c r="A26" s="15" t="s">
        <v>25</v>
      </c>
      <c r="B26" s="13">
        <f>VLOOKUP(B4,'M-YTT'!$A$6:$R$13,18)</f>
        <v>1257</v>
      </c>
      <c r="C26" s="16" t="str">
        <f>VLOOKUP(B4,'M-YTT'!$A$6:$Q$13,3)&amp;" "&amp;VLOOKUP(B4,'M-YTT'!$A$6:$Q$13,4)</f>
        <v>小畠　　敏嗣 2</v>
      </c>
      <c r="D26" s="14" t="str">
        <f>VLOOKUP(B4,'M-YTT'!$A$6:$Q$13,5)</f>
        <v>石川･錦 丘 中</v>
      </c>
      <c r="E26" s="13">
        <f>VLOOKUP(E4,'M-YTT'!$A$6:$R$13,18)</f>
        <v>1251</v>
      </c>
      <c r="F26" s="16" t="str">
        <f>VLOOKUP(E4,'M-YTT'!$A$6:$Q$13,3)&amp;" "&amp;VLOOKUP(E4,'M-YTT'!$A$6:$Q$13,4)</f>
        <v>木下　　貢輔 2</v>
      </c>
      <c r="G26" s="14" t="str">
        <f>VLOOKUP(E4,'M-YTT'!$A$6:$Q$13,5)</f>
        <v>石川･丸 内 中</v>
      </c>
      <c r="H26" s="13">
        <f>VLOOKUP(H4,'M-YTT'!$A$6:$R$13,18)</f>
        <v>1035</v>
      </c>
      <c r="I26" s="16" t="str">
        <f>VLOOKUP(H4,'M-YTT'!$A$6:$Q$13,3)&amp;" "&amp;VLOOKUP(H4,'M-YTT'!$A$6:$Q$13,4)</f>
        <v>森下　　　純 2</v>
      </c>
      <c r="J26" s="14" t="str">
        <f>VLOOKUP(H4,'M-YTT'!$A$6:$Q$13,5)</f>
        <v>石川･丸 内 中</v>
      </c>
      <c r="K26" s="13">
        <f>VLOOKUP(K4,'M-YTT'!$A$6:$R$13,18)</f>
        <v>863</v>
      </c>
      <c r="L26" s="16" t="str">
        <f>VLOOKUP(K4,'M-YTT'!$A$6:$Q$13,3)&amp;" "&amp;VLOOKUP(K4,'M-YTT'!$A$6:$Q$13,4)</f>
        <v>手塚　　智大 2</v>
      </c>
      <c r="M26" s="14" t="str">
        <f>VLOOKUP(K4,'M-YTT'!$A$6:$Q$13,5)</f>
        <v>石川･南 部 中</v>
      </c>
      <c r="N26" s="13"/>
      <c r="O26" s="16"/>
      <c r="P26" s="14"/>
      <c r="Q26" s="13"/>
      <c r="R26" s="16"/>
      <c r="S26" s="14"/>
      <c r="T26" s="13"/>
      <c r="U26" s="16"/>
      <c r="V26" s="14"/>
      <c r="W26" s="13"/>
      <c r="X26" s="16"/>
      <c r="Y26" s="14"/>
      <c r="Z26" s="11"/>
    </row>
    <row r="27" spans="1:26" ht="9.75">
      <c r="A27" s="22" t="s">
        <v>26</v>
      </c>
      <c r="B27" s="18" t="str">
        <f>VLOOKUP(B4,'M-YTT'!$A$6:$Q$13,8)</f>
        <v>8m73</v>
      </c>
      <c r="C27" s="19"/>
      <c r="D27" s="20"/>
      <c r="E27" s="18" t="str">
        <f>VLOOKUP(E4,'M-YTT'!$A$6:$Q$13,8)</f>
        <v>9m07</v>
      </c>
      <c r="F27" s="19"/>
      <c r="G27" s="20"/>
      <c r="H27" s="18" t="str">
        <f>VLOOKUP(H4,'M-YTT'!$A$6:$Q$13,8)</f>
        <v>10m26</v>
      </c>
      <c r="I27" s="19"/>
      <c r="J27" s="20"/>
      <c r="K27" s="18" t="str">
        <f>VLOOKUP(K4,'M-YTT'!$A$6:$Q$13,8)</f>
        <v>8m40</v>
      </c>
      <c r="L27" s="19"/>
      <c r="M27" s="20"/>
      <c r="N27" s="18"/>
      <c r="O27" s="19"/>
      <c r="P27" s="20"/>
      <c r="Q27" s="18"/>
      <c r="R27" s="19"/>
      <c r="S27" s="20"/>
      <c r="T27" s="18"/>
      <c r="U27" s="19"/>
      <c r="V27" s="20"/>
      <c r="W27" s="18"/>
      <c r="X27" s="19"/>
      <c r="Y27" s="20"/>
      <c r="Z27" s="11"/>
    </row>
    <row r="28" spans="1:26" ht="9.75">
      <c r="A28" s="22" t="s">
        <v>27</v>
      </c>
      <c r="B28" s="18" t="str">
        <f>VLOOKUP(B4,'M-YTT'!$A$6:$Q$13,12)</f>
        <v>23m89</v>
      </c>
      <c r="C28" s="19"/>
      <c r="D28" s="20"/>
      <c r="E28" s="18" t="str">
        <f>VLOOKUP(E4,'M-YTT'!$A$6:$Q$13,12)</f>
        <v>30m38</v>
      </c>
      <c r="F28" s="19"/>
      <c r="G28" s="20"/>
      <c r="H28" s="18" t="str">
        <f>VLOOKUP(H4,'M-YTT'!$A$6:$Q$13,12)</f>
        <v>20m86</v>
      </c>
      <c r="I28" s="19"/>
      <c r="J28" s="20"/>
      <c r="K28" s="18" t="str">
        <f>VLOOKUP(K4,'M-YTT'!$A$6:$Q$13,12)</f>
        <v>18m40</v>
      </c>
      <c r="L28" s="19"/>
      <c r="M28" s="20"/>
      <c r="N28" s="18"/>
      <c r="O28" s="19"/>
      <c r="P28" s="20"/>
      <c r="Q28" s="18"/>
      <c r="R28" s="19"/>
      <c r="S28" s="20"/>
      <c r="T28" s="18"/>
      <c r="U28" s="19"/>
      <c r="V28" s="20"/>
      <c r="W28" s="18"/>
      <c r="X28" s="19"/>
      <c r="Y28" s="20"/>
      <c r="Z28" s="11"/>
    </row>
    <row r="29" spans="1:26" ht="9.75">
      <c r="A29" s="22" t="s">
        <v>28</v>
      </c>
      <c r="B29" s="18" t="str">
        <f>VLOOKUP(B4,'M-YTT'!$A$6:$Q$13,16)</f>
        <v>35m66</v>
      </c>
      <c r="C29" s="19"/>
      <c r="D29" s="20"/>
      <c r="E29" s="18" t="str">
        <f>VLOOKUP(E4,'M-YTT'!$A$6:$Q$13,16)</f>
        <v>25m35</v>
      </c>
      <c r="F29" s="19"/>
      <c r="G29" s="20"/>
      <c r="H29" s="18" t="str">
        <f>VLOOKUP(H4,'M-YTT'!$A$6:$Q$13,16)</f>
        <v>17m64</v>
      </c>
      <c r="I29" s="19"/>
      <c r="J29" s="20"/>
      <c r="K29" s="18" t="str">
        <f>VLOOKUP(K4,'M-YTT'!$A$6:$Q$13,16)</f>
        <v>16m46</v>
      </c>
      <c r="L29" s="19"/>
      <c r="M29" s="20"/>
      <c r="N29" s="18"/>
      <c r="O29" s="19"/>
      <c r="P29" s="20"/>
      <c r="Q29" s="18"/>
      <c r="R29" s="19"/>
      <c r="S29" s="20"/>
      <c r="T29" s="18"/>
      <c r="U29" s="19"/>
      <c r="V29" s="20"/>
      <c r="W29" s="18"/>
      <c r="X29" s="19"/>
      <c r="Y29" s="20"/>
      <c r="Z29" s="11"/>
    </row>
    <row r="30" spans="1:26" ht="9.75">
      <c r="A30" s="15" t="s">
        <v>29</v>
      </c>
      <c r="B30" s="13">
        <f>VLOOKUP(B4,'M-JTT'!$A$6:$T$13,18)</f>
        <v>1518</v>
      </c>
      <c r="C30" s="16" t="str">
        <f>VLOOKUP(B4,'M-JTT'!$A$6:$T$13,3)&amp;" "&amp;VLOOKUP(B4,'M-JTT'!$A$6:$T$13,4)</f>
        <v>酒井　　晃一 2</v>
      </c>
      <c r="D30" s="14" t="str">
        <f>VLOOKUP(B4,'M-JTT'!$A$6:$T$13,5)</f>
        <v>石川･金 沢 高</v>
      </c>
      <c r="E30" s="13">
        <f>VLOOKUP(E4,'M-JTT'!$A$6:$T$13,18)</f>
        <v>1483</v>
      </c>
      <c r="F30" s="16" t="str">
        <f>VLOOKUP(E4,'M-JTT'!$A$6:$T$13,3)&amp;" "&amp;VLOOKUP(E4,'M-JTT'!$A$6:$T$13,4)</f>
        <v>織田　洸太郎 1</v>
      </c>
      <c r="G30" s="14" t="str">
        <f>VLOOKUP(E4,'M-JTT'!$A$6:$T$13,5)</f>
        <v>石川･金 沢 高</v>
      </c>
      <c r="H30" s="13">
        <f>VLOOKUP(H4,'M-JTT'!$A$6:$T$13,18)</f>
        <v>1460</v>
      </c>
      <c r="I30" s="16" t="str">
        <f>VLOOKUP(H4,'M-JTT'!$A$6:$T$13,3)&amp;" "&amp;VLOOKUP(H4,'M-JTT'!$A$6:$T$13,4)</f>
        <v>北本　晋太郎 2</v>
      </c>
      <c r="J30" s="14" t="str">
        <f>VLOOKUP(H4,'M-JTT'!$A$6:$T$13,5)</f>
        <v>石川･小 松 商</v>
      </c>
      <c r="K30" s="13">
        <f>VLOOKUP(K4,'M-JTT'!$A$6:$T$13,18)</f>
        <v>1416</v>
      </c>
      <c r="L30" s="16" t="str">
        <f>VLOOKUP(K4,'M-JTT'!$A$6:$T$13,3)&amp;" "&amp;VLOOKUP(K4,'M-JTT'!$A$6:$T$13,4)</f>
        <v>松井　　俊憲 1</v>
      </c>
      <c r="M30" s="14" t="str">
        <f>VLOOKUP(K4,'M-JTT'!$A$6:$T$13,5)</f>
        <v>石川･星 稜 高</v>
      </c>
      <c r="N30" s="13">
        <f>VLOOKUP(N4,'M-JTT'!$A$6:$T$13,18)</f>
        <v>1292</v>
      </c>
      <c r="O30" s="16" t="str">
        <f>VLOOKUP(N4,'M-JTT'!$A$6:$T$13,3)&amp;" "&amp;VLOOKUP(N4,'M-JTT'!$A$6:$T$13,4)</f>
        <v>宮本　　将大 1</v>
      </c>
      <c r="P30" s="14" t="str">
        <f>VLOOKUP(N4,'M-JTT'!$A$6:$T$13,5)</f>
        <v>石川･大聖寺実</v>
      </c>
      <c r="Q30" s="13">
        <f>VLOOKUP(Q4,'M-JTT'!$A$6:$T$13,18)</f>
        <v>1224</v>
      </c>
      <c r="R30" s="16" t="str">
        <f>VLOOKUP(Q4,'M-JTT'!$A$6:$T$13,3)&amp;" "&amp;VLOOKUP(Q4,'M-JTT'!$A$6:$T$13,4)</f>
        <v>手塚　　貴大 1</v>
      </c>
      <c r="S30" s="14" t="str">
        <f>VLOOKUP(Q4,'M-JTT'!$A$6:$T$13,5)</f>
        <v>石川･小松工高</v>
      </c>
      <c r="T30" s="13">
        <f>VLOOKUP(T4,'M-JTT'!$A$6:$T$13,18)</f>
        <v>1142</v>
      </c>
      <c r="U30" s="16" t="str">
        <f>VLOOKUP(T4,'M-JTT'!$A$6:$T$13,3)&amp;" "&amp;VLOOKUP(T4,'M-JTT'!$A$6:$T$13,4)</f>
        <v>小高　裕一郎 2</v>
      </c>
      <c r="V30" s="14" t="str">
        <f>VLOOKUP(T4,'M-JTT'!$A$6:$T$13,5)</f>
        <v>石川･金 沢 高</v>
      </c>
      <c r="W30" s="13">
        <f>VLOOKUP(W4,'M-JTT'!$A$6:$T$13,18)</f>
        <v>1140</v>
      </c>
      <c r="X30" s="16" t="str">
        <f>VLOOKUP(W4,'M-JTT'!$A$6:$T$13,3)&amp;" "&amp;VLOOKUP(W4,'M-JTT'!$A$6:$T$13,4)</f>
        <v>千田　　俊介 2</v>
      </c>
      <c r="Y30" s="14" t="str">
        <f>VLOOKUP(W4,'M-JTT'!$A$6:$T$13,5)</f>
        <v>石川･羽咋工高</v>
      </c>
      <c r="Z30" s="11"/>
    </row>
    <row r="31" spans="1:26" ht="9.75">
      <c r="A31" s="22" t="s">
        <v>26</v>
      </c>
      <c r="B31" s="18" t="str">
        <f>VLOOKUP(B4,'M-JTT'!$A$6:$T$13,8)</f>
        <v>10m27</v>
      </c>
      <c r="C31" s="19"/>
      <c r="D31" s="20"/>
      <c r="E31" s="18" t="str">
        <f>VLOOKUP(E4,'M-JTT'!$A$6:$T$13,8)</f>
        <v>10m63</v>
      </c>
      <c r="F31" s="19"/>
      <c r="G31" s="20"/>
      <c r="H31" s="18" t="str">
        <f>VLOOKUP(H4,'M-JTT'!$A$6:$T$13,8)</f>
        <v>9m89</v>
      </c>
      <c r="I31" s="19"/>
      <c r="J31" s="20"/>
      <c r="K31" s="18" t="str">
        <f>VLOOKUP(K4,'M-JTT'!$A$6:$T$13,8)</f>
        <v>8m74</v>
      </c>
      <c r="L31" s="19"/>
      <c r="M31" s="20"/>
      <c r="N31" s="18" t="str">
        <f>VLOOKUP(N4,'M-JTT'!$A$6:$T$13,8)</f>
        <v>8m33</v>
      </c>
      <c r="O31" s="19"/>
      <c r="P31" s="20"/>
      <c r="Q31" s="18" t="str">
        <f>VLOOKUP(Q4,'M-JTT'!$A$6:$T$13,8)</f>
        <v>10m02</v>
      </c>
      <c r="R31" s="19"/>
      <c r="S31" s="20"/>
      <c r="T31" s="18" t="str">
        <f>VLOOKUP(T4,'M-JTT'!$A$6:$T$13,8)</f>
        <v>10m18</v>
      </c>
      <c r="U31" s="19"/>
      <c r="V31" s="20"/>
      <c r="W31" s="18" t="str">
        <f>VLOOKUP(W4,'M-JTT'!$A$6:$T$13,8)</f>
        <v>8m11</v>
      </c>
      <c r="X31" s="19"/>
      <c r="Y31" s="20"/>
      <c r="Z31" s="11"/>
    </row>
    <row r="32" spans="1:26" ht="9.75">
      <c r="A32" s="22" t="s">
        <v>27</v>
      </c>
      <c r="B32" s="18" t="str">
        <f>VLOOKUP(B4,'M-JTT'!$A$6:$T$13,12)</f>
        <v>34m11</v>
      </c>
      <c r="C32" s="19"/>
      <c r="D32" s="20"/>
      <c r="E32" s="18" t="str">
        <f>VLOOKUP(E4,'M-JTT'!$A$6:$T$13,12)</f>
        <v>32m33</v>
      </c>
      <c r="F32" s="19"/>
      <c r="G32" s="20"/>
      <c r="H32" s="18" t="str">
        <f>VLOOKUP(H4,'M-JTT'!$A$6:$T$13,12)</f>
        <v>26m07</v>
      </c>
      <c r="I32" s="19"/>
      <c r="J32" s="20"/>
      <c r="K32" s="18" t="str">
        <f>VLOOKUP(K4,'M-JTT'!$A$6:$T$13,12)</f>
        <v>25m19</v>
      </c>
      <c r="L32" s="19"/>
      <c r="M32" s="20"/>
      <c r="N32" s="18" t="str">
        <f>VLOOKUP(N4,'M-JTT'!$A$6:$T$13,12)</f>
        <v>20m28</v>
      </c>
      <c r="O32" s="19"/>
      <c r="P32" s="20"/>
      <c r="Q32" s="18" t="str">
        <f>VLOOKUP(Q4,'M-JTT'!$A$6:$T$13,12)</f>
        <v>24m51</v>
      </c>
      <c r="R32" s="19"/>
      <c r="S32" s="20"/>
      <c r="T32" s="18" t="str">
        <f>VLOOKUP(T4,'M-JTT'!$A$6:$T$13,12)</f>
        <v>24m64</v>
      </c>
      <c r="U32" s="19"/>
      <c r="V32" s="20"/>
      <c r="W32" s="18" t="str">
        <f>VLOOKUP(W4,'M-JTT'!$A$6:$T$13,12)</f>
        <v>27m44</v>
      </c>
      <c r="X32" s="19"/>
      <c r="Y32" s="20"/>
      <c r="Z32" s="11"/>
    </row>
    <row r="33" spans="1:26" ht="9.75">
      <c r="A33" s="22" t="s">
        <v>30</v>
      </c>
      <c r="B33" s="18" t="str">
        <f>VLOOKUP(B4,'M-JTT'!$A$6:$T$13,16)</f>
        <v>34m14</v>
      </c>
      <c r="C33" s="19"/>
      <c r="D33" s="20"/>
      <c r="E33" s="18" t="str">
        <f>VLOOKUP(E4,'M-JTT'!$A$6:$T$13,16)</f>
        <v>32m57</v>
      </c>
      <c r="F33" s="19"/>
      <c r="G33" s="20"/>
      <c r="H33" s="18" t="str">
        <f>VLOOKUP(H4,'M-JTT'!$A$6:$T$13,16)</f>
        <v>42m10</v>
      </c>
      <c r="I33" s="19"/>
      <c r="J33" s="20"/>
      <c r="K33" s="18" t="str">
        <f>VLOOKUP(K4,'M-JTT'!$A$6:$T$13,16)</f>
        <v>44m98</v>
      </c>
      <c r="L33" s="19"/>
      <c r="M33" s="20"/>
      <c r="N33" s="18" t="str">
        <f>VLOOKUP(N4,'M-JTT'!$A$6:$T$13,16)</f>
        <v>44m38</v>
      </c>
      <c r="O33" s="19"/>
      <c r="P33" s="20"/>
      <c r="Q33" s="18" t="str">
        <f>VLOOKUP(Q4,'M-JTT'!$A$6:$T$13,16)</f>
        <v>27m19</v>
      </c>
      <c r="R33" s="19"/>
      <c r="S33" s="20"/>
      <c r="T33" s="18" t="str">
        <f>VLOOKUP(T4,'M-JTT'!$A$6:$T$13,16)</f>
        <v>20m57</v>
      </c>
      <c r="U33" s="19"/>
      <c r="V33" s="20"/>
      <c r="W33" s="18" t="str">
        <f>VLOOKUP(W4,'M-JTT'!$A$6:$T$13,16)</f>
        <v>25m33</v>
      </c>
      <c r="X33" s="19"/>
      <c r="Y33" s="20"/>
      <c r="Z33" s="11"/>
    </row>
    <row r="34" spans="1:26" ht="9.75">
      <c r="A34" s="15" t="s">
        <v>31</v>
      </c>
      <c r="B34" s="13">
        <f>VLOOKUP(B4,'M-TT'!$A$6:$U$25,18)</f>
        <v>1843</v>
      </c>
      <c r="C34" s="16" t="str">
        <f>VLOOKUP(B4,'M-TT'!$A$6:$U$25,3)&amp;" "&amp;VLOOKUP(B4,'M-TT'!$A$6:$U$25,4)</f>
        <v>関根　　昂之 </v>
      </c>
      <c r="D34" s="14" t="str">
        <f>VLOOKUP(B4,'M-TT'!$A$6:$U$25,5)</f>
        <v>新潟･長岡ＡＣ</v>
      </c>
      <c r="E34" s="13">
        <f>VLOOKUP(E4,'M-TT'!$A$6:$U$25,18)</f>
        <v>1805</v>
      </c>
      <c r="F34" s="16" t="str">
        <f>VLOOKUP(E4,'M-TT'!$A$6:$U$25,3)&amp;" "&amp;VLOOKUP(E4,'M-TT'!$A$6:$U$25,4)</f>
        <v>宮　　幸太郎 3</v>
      </c>
      <c r="G34" s="14" t="str">
        <f>VLOOKUP(E4,'M-TT'!$A$6:$U$25,5)</f>
        <v>石川･星 稜 大</v>
      </c>
      <c r="H34" s="13">
        <f>VLOOKUP(H4,'M-TT'!$A$6:$U$25,18)</f>
        <v>1412</v>
      </c>
      <c r="I34" s="16" t="str">
        <f>VLOOKUP(H4,'M-TT'!$A$6:$U$25,3)&amp;" "&amp;VLOOKUP(H4,'M-TT'!$A$6:$U$25,4)</f>
        <v>岩崎　　友哉 1</v>
      </c>
      <c r="J34" s="14" t="str">
        <f>VLOOKUP(H4,'M-TT'!$A$6:$U$25,5)</f>
        <v>富山･富 山 大</v>
      </c>
      <c r="K34" s="13">
        <f>VLOOKUP(K4,'M-TT'!$A$6:$U$25,18)</f>
        <v>1273</v>
      </c>
      <c r="L34" s="16" t="str">
        <f>VLOOKUP(K4,'M-TT'!$A$6:$U$25,3)&amp;" "&amp;VLOOKUP(K4,'M-TT'!$A$6:$U$25,4)</f>
        <v>古川　　卓実 2</v>
      </c>
      <c r="M34" s="14" t="str">
        <f>VLOOKUP(K4,'M-TT'!$A$6:$U$25,5)</f>
        <v>石川･星 稜 大</v>
      </c>
      <c r="N34" s="13">
        <f>VLOOKUP(N4,'M-TT'!$A$6:$U$25,18)</f>
        <v>1211</v>
      </c>
      <c r="O34" s="16" t="str">
        <f>VLOOKUP(N4,'M-TT'!$A$6:$U$25,3)&amp;" "&amp;VLOOKUP(N4,'M-TT'!$A$6:$U$25,4)</f>
        <v>免田　　隆宏 3</v>
      </c>
      <c r="P34" s="14" t="str">
        <f>VLOOKUP(N4,'M-TT'!$A$6:$U$25,5)</f>
        <v>石川･金 沢 大</v>
      </c>
      <c r="Q34" s="13">
        <f>VLOOKUP(Q4,'M-TT'!$A$6:$U$25,18)</f>
        <v>1195</v>
      </c>
      <c r="R34" s="16" t="str">
        <f>VLOOKUP(Q4,'M-TT'!$A$6:$U$25,3)&amp;" "&amp;VLOOKUP(Q4,'M-TT'!$A$6:$U$25,4)</f>
        <v>角谷　　友博 </v>
      </c>
      <c r="S34" s="14" t="str">
        <f>VLOOKUP(Q4,'M-TT'!$A$6:$U$25,5)</f>
        <v>石川･石川陸協</v>
      </c>
      <c r="T34" s="13">
        <f>VLOOKUP(T4,'M-TT'!$A$6:$U$25,18)</f>
        <v>809</v>
      </c>
      <c r="U34" s="16" t="str">
        <f>VLOOKUP(T4,'M-TT'!$A$6:$U$25,3)&amp;" "&amp;VLOOKUP(T4,'M-TT'!$A$6:$U$25,4)</f>
        <v>寺園　　　真 1</v>
      </c>
      <c r="V34" s="14" t="str">
        <f>VLOOKUP(T4,'M-TT'!$A$6:$U$25,5)</f>
        <v>石川･金 沢 大</v>
      </c>
      <c r="W34" s="13">
        <f>VLOOKUP(W4,'M-TT'!$A$6:$U$25,18)</f>
        <v>795</v>
      </c>
      <c r="X34" s="16" t="str">
        <f>VLOOKUP(W4,'M-TT'!$A$6:$U$25,3)&amp;" "&amp;VLOOKUP(W4,'M-TT'!$A$6:$U$25,4)</f>
        <v>北村　　慶太 1</v>
      </c>
      <c r="Y34" s="14" t="str">
        <f>VLOOKUP(W4,'M-TT'!$A$6:$U$25,5)</f>
        <v>富山･富 山 大</v>
      </c>
      <c r="Z34" s="11"/>
    </row>
    <row r="35" spans="1:26" ht="9.75">
      <c r="A35" s="22" t="s">
        <v>26</v>
      </c>
      <c r="B35" s="18" t="str">
        <f>VLOOKUP(B4,'M-TT'!$A$6:$U$25,8)</f>
        <v>12m12</v>
      </c>
      <c r="C35" s="19"/>
      <c r="D35" s="20"/>
      <c r="E35" s="18" t="str">
        <f>VLOOKUP(E4,'M-TT'!$A$6:$U$25,8)</f>
        <v>13m88</v>
      </c>
      <c r="F35" s="19"/>
      <c r="G35" s="20"/>
      <c r="H35" s="18" t="str">
        <f>VLOOKUP(H4,'M-TT'!$A$6:$U$25,8)</f>
        <v>9m50</v>
      </c>
      <c r="I35" s="19"/>
      <c r="J35" s="20"/>
      <c r="K35" s="18" t="str">
        <f>VLOOKUP(K4,'M-TT'!$A$6:$U$25,8)</f>
        <v>9m04</v>
      </c>
      <c r="L35" s="19"/>
      <c r="M35" s="20"/>
      <c r="N35" s="18" t="str">
        <f>VLOOKUP(N4,'M-TT'!$A$6:$U$25,8)</f>
        <v>8m19</v>
      </c>
      <c r="O35" s="19"/>
      <c r="P35" s="20"/>
      <c r="Q35" s="18" t="str">
        <f>VLOOKUP(Q4,'M-TT'!$A$6:$U$25,8)</f>
        <v>9m47</v>
      </c>
      <c r="R35" s="19"/>
      <c r="S35" s="20"/>
      <c r="T35" s="18" t="str">
        <f>VLOOKUP(T4,'M-TT'!$A$6:$U$25,8)</f>
        <v>9m19</v>
      </c>
      <c r="U35" s="19"/>
      <c r="V35" s="20"/>
      <c r="W35" s="18" t="str">
        <f>VLOOKUP(W4,'M-TT'!$A$6:$U$25,8)</f>
        <v>7m24</v>
      </c>
      <c r="X35" s="19"/>
      <c r="Y35" s="20"/>
      <c r="Z35" s="11"/>
    </row>
    <row r="36" spans="1:26" ht="9.75">
      <c r="A36" s="22" t="s">
        <v>27</v>
      </c>
      <c r="B36" s="18" t="str">
        <f>VLOOKUP(B4,'M-TT'!$A$6:$U$25,12)</f>
        <v>39m40</v>
      </c>
      <c r="C36" s="19"/>
      <c r="D36" s="20"/>
      <c r="E36" s="18" t="str">
        <f>VLOOKUP(E4,'M-TT'!$A$6:$U$25,12)</f>
        <v>32m78</v>
      </c>
      <c r="F36" s="19"/>
      <c r="G36" s="20"/>
      <c r="H36" s="18" t="str">
        <f>VLOOKUP(H4,'M-TT'!$A$6:$U$25,12)</f>
        <v>22m38</v>
      </c>
      <c r="I36" s="19"/>
      <c r="J36" s="20"/>
      <c r="K36" s="18" t="str">
        <f>VLOOKUP(K4,'M-TT'!$A$6:$U$25,12)</f>
        <v>31m40</v>
      </c>
      <c r="L36" s="19"/>
      <c r="M36" s="20"/>
      <c r="N36" s="18" t="str">
        <f>VLOOKUP(N4,'M-TT'!$A$6:$U$25,12)</f>
        <v>26m84</v>
      </c>
      <c r="O36" s="19"/>
      <c r="P36" s="20"/>
      <c r="Q36" s="18" t="str">
        <f>VLOOKUP(Q4,'M-TT'!$A$6:$U$25,12)</f>
        <v>41m66</v>
      </c>
      <c r="R36" s="19"/>
      <c r="S36" s="20"/>
      <c r="T36" s="18" t="str">
        <f>VLOOKUP(T4,'M-TT'!$A$6:$U$25,12)</f>
        <v>21m79</v>
      </c>
      <c r="U36" s="19"/>
      <c r="V36" s="20"/>
      <c r="W36" s="18" t="str">
        <f>VLOOKUP(W4,'M-TT'!$A$6:$U$25,12)</f>
        <v>NM</v>
      </c>
      <c r="X36" s="19"/>
      <c r="Y36" s="20"/>
      <c r="Z36" s="11"/>
    </row>
    <row r="37" spans="1:26" ht="9.75">
      <c r="A37" s="22" t="s">
        <v>30</v>
      </c>
      <c r="B37" s="18" t="str">
        <f>VLOOKUP(B4,'M-TT'!$A$6:$U$25,16)</f>
        <v>42m25</v>
      </c>
      <c r="C37" s="19"/>
      <c r="D37" s="20"/>
      <c r="E37" s="18" t="str">
        <f>VLOOKUP(E4,'M-TT'!$A$6:$U$25,16)</f>
        <v>40m98</v>
      </c>
      <c r="F37" s="19"/>
      <c r="G37" s="20"/>
      <c r="H37" s="18" t="str">
        <f>VLOOKUP(H4,'M-TT'!$A$6:$U$25,16)</f>
        <v>45m21</v>
      </c>
      <c r="I37" s="19"/>
      <c r="J37" s="20"/>
      <c r="K37" s="18" t="str">
        <f>VLOOKUP(K4,'M-TT'!$A$6:$U$25,16)</f>
        <v>25m73</v>
      </c>
      <c r="L37" s="19"/>
      <c r="M37" s="20"/>
      <c r="N37" s="18" t="str">
        <f>VLOOKUP(N4,'M-TT'!$A$6:$U$25,16)</f>
        <v>30m81</v>
      </c>
      <c r="O37" s="19"/>
      <c r="P37" s="20"/>
      <c r="Q37" s="18" t="str">
        <f>VLOOKUP(Q4,'M-TT'!$A$6:$U$25,16)</f>
        <v>NM</v>
      </c>
      <c r="R37" s="19"/>
      <c r="S37" s="20"/>
      <c r="T37" s="18" t="str">
        <f>VLOOKUP(T4,'M-TT'!$A$6:$U$25,16)</f>
        <v>NM</v>
      </c>
      <c r="U37" s="19"/>
      <c r="V37" s="20"/>
      <c r="W37" s="18" t="str">
        <f>VLOOKUP(W4,'M-TT'!$A$6:$U$25,16)</f>
        <v>35m61</v>
      </c>
      <c r="X37" s="19"/>
      <c r="Y37" s="20"/>
      <c r="Z37" s="11"/>
    </row>
    <row r="38" spans="1:26" ht="9.75">
      <c r="A38" s="15" t="s">
        <v>32</v>
      </c>
      <c r="B38" s="13" t="str">
        <f>VLOOKUP(B4,SWR!$A$2:$J$9,8)</f>
        <v>1'57"35</v>
      </c>
      <c r="C38" s="16" t="str">
        <f>LEFT(VLOOKUP(B4,SWR!$A$2:$Q$9,10),3)&amp;","&amp;LEFT(VLOOKUP(B4,SWR!$A$2:$Q$9,12),3)</f>
        <v>新田　,大岩　</v>
      </c>
      <c r="D38" s="14" t="str">
        <f>VLOOKUP(B4,SWR!$A$2:$J$9,4)</f>
        <v>富山･富 山 大</v>
      </c>
      <c r="E38" s="13" t="str">
        <f>VLOOKUP(E4,SWR!$A$2:$J$9,8)</f>
        <v>2'05"09</v>
      </c>
      <c r="F38" s="16" t="str">
        <f>LEFT(VLOOKUP(E4,SWR!$A$2:$Q$9,10),3)&amp;","&amp;LEFT(VLOOKUP(E4,SWR!$A$2:$Q$9,12),3)</f>
        <v>八代　,坂本　</v>
      </c>
      <c r="G38" s="14" t="str">
        <f>VLOOKUP(E4,SWR!$A$2:$J$9,4)</f>
        <v>富山･富 山 大</v>
      </c>
      <c r="H38" s="13" t="str">
        <f>VLOOKUP(H4,SWR!$A$2:$J$9,8)</f>
        <v>2'05"57</v>
      </c>
      <c r="I38" s="16" t="str">
        <f>LEFT(VLOOKUP(H4,SWR!$A$2:$Q$9,10),3)&amp;","&amp;LEFT(VLOOKUP(H4,SWR!$A$2:$Q$9,12),3)</f>
        <v>出口　,前川　</v>
      </c>
      <c r="J38" s="14" t="str">
        <f>VLOOKUP(H4,SWR!$A$2:$J$9,4)</f>
        <v>石川･小 松 高</v>
      </c>
      <c r="K38" s="13" t="str">
        <f>VLOOKUP(K4,SWR!$A$2:$J$9,8)</f>
        <v>2'06"72</v>
      </c>
      <c r="L38" s="16" t="str">
        <f>LEFT(VLOOKUP(K4,SWR!$A$2:$Q$9,10),3)&amp;","&amp;LEFT(VLOOKUP(K4,SWR!$A$2:$Q$9,12),3)</f>
        <v>良波　,浦田　</v>
      </c>
      <c r="M38" s="14" t="str">
        <f>VLOOKUP(K4,SWR!$A$2:$J$9,4)</f>
        <v>石川･金沢工大</v>
      </c>
      <c r="N38" s="13" t="str">
        <f>VLOOKUP(N4,SWR!$A$2:$J$9,8)</f>
        <v>2'06"85</v>
      </c>
      <c r="O38" s="16" t="str">
        <f>LEFT(VLOOKUP(N4,SWR!$A$2:$Q$9,10),3)&amp;","&amp;LEFT(VLOOKUP(N4,SWR!$A$2:$Q$9,12),3)</f>
        <v>高谷　,酒井　</v>
      </c>
      <c r="P38" s="14" t="str">
        <f>VLOOKUP(N4,SWR!$A$2:$J$9,4)</f>
        <v>富山･富 山 大</v>
      </c>
      <c r="Q38" s="13" t="str">
        <f>VLOOKUP(Q4,SWR!$A$2:$J$9,8)</f>
        <v>2'08"99</v>
      </c>
      <c r="R38" s="16" t="str">
        <f>LEFT(VLOOKUP(Q4,SWR!$A$2:$Q$9,10),3)&amp;","&amp;LEFT(VLOOKUP(Q4,SWR!$A$2:$Q$9,12),3)</f>
        <v>山口　,五十嵐</v>
      </c>
      <c r="S38" s="14" t="str">
        <f>VLOOKUP(Q4,SWR!$A$2:$J$9,4)</f>
        <v>石川･丸 内 中</v>
      </c>
      <c r="T38" s="13" t="str">
        <f>VLOOKUP(T4,SWR!$A$2:$J$9,8)</f>
        <v>2'10"03</v>
      </c>
      <c r="U38" s="16" t="str">
        <f>LEFT(VLOOKUP(T4,SWR!$A$2:$Q$9,10),3)&amp;","&amp;LEFT(VLOOKUP(T4,SWR!$A$2:$Q$9,12),3)</f>
        <v>中谷　,本多　</v>
      </c>
      <c r="V38" s="14" t="str">
        <f>VLOOKUP(T4,SWR!$A$2:$J$9,4)</f>
        <v>石川･小松工高</v>
      </c>
      <c r="W38" s="13" t="str">
        <f>VLOOKUP(W4,SWR!$A$2:$J$9,8)</f>
        <v>2'13"84</v>
      </c>
      <c r="X38" s="16" t="str">
        <f>LEFT(VLOOKUP(W4,SWR!$A$2:$Q$9,10),3)&amp;","&amp;LEFT(VLOOKUP(W4,SWR!$A$2:$Q$9,12),3)</f>
        <v>飯田　,坂田　</v>
      </c>
      <c r="Y38" s="14" t="str">
        <f>VLOOKUP(W4,SWR!$A$2:$J$9,4)</f>
        <v>石川･金沢工大</v>
      </c>
      <c r="Z38" s="11"/>
    </row>
    <row r="39" spans="1:26" ht="9.75">
      <c r="A39" s="25"/>
      <c r="B39" s="12"/>
      <c r="C39" s="23" t="str">
        <f>LEFT(VLOOKUP(B4,SWR!$A$2:$Q$9,14),3)&amp;","&amp;LEFT(VLOOKUP(B4,SWR!$A$2:$Q$9,16),3)</f>
        <v>山本　,有澤　</v>
      </c>
      <c r="D39" s="24" t="s">
        <v>9</v>
      </c>
      <c r="E39" s="12"/>
      <c r="F39" s="23" t="str">
        <f>LEFT(VLOOKUP(E4,SWR!$A$2:$Q$9,14),3)&amp;","&amp;LEFT(VLOOKUP(E4,SWR!$A$2:$Q$9,16),3)</f>
        <v>増村　,丸石　</v>
      </c>
      <c r="G39" s="24"/>
      <c r="H39" s="12"/>
      <c r="I39" s="23" t="str">
        <f>LEFT(VLOOKUP(H4,SWR!$A$2:$Q$9,14),3)&amp;","&amp;LEFT(VLOOKUP(H4,SWR!$A$2:$Q$9,16),3)</f>
        <v>竹中　,下道　</v>
      </c>
      <c r="J39" s="24"/>
      <c r="K39" s="12"/>
      <c r="L39" s="23" t="str">
        <f>LEFT(VLOOKUP(K4,SWR!$A$2:$Q$9,14),3)&amp;","&amp;LEFT(VLOOKUP(K4,SWR!$A$2:$Q$9,16),3)</f>
        <v>山路　,小野木</v>
      </c>
      <c r="M39" s="24"/>
      <c r="N39" s="12"/>
      <c r="O39" s="23" t="str">
        <f>LEFT(VLOOKUP(N4,SWR!$A$2:$Q$9,14),3)&amp;","&amp;LEFT(VLOOKUP(N4,SWR!$A$2:$Q$9,16),3)</f>
        <v>岩崎　,北村　</v>
      </c>
      <c r="P39" s="24"/>
      <c r="Q39" s="12"/>
      <c r="R39" s="23" t="str">
        <f>LEFT(VLOOKUP(Q4,SWR!$A$2:$Q$9,14),3)&amp;","&amp;LEFT(VLOOKUP(Q4,SWR!$A$2:$Q$9,16),3)</f>
        <v>管野　,木下　</v>
      </c>
      <c r="S39" s="24"/>
      <c r="T39" s="12"/>
      <c r="U39" s="23" t="str">
        <f>LEFT(VLOOKUP(T4,SWR!$A$2:$Q$9,14),3)&amp;","&amp;LEFT(VLOOKUP(T4,SWR!$A$2:$Q$9,16),3)</f>
        <v>辻　　,西　　</v>
      </c>
      <c r="V39" s="24"/>
      <c r="W39" s="12"/>
      <c r="X39" s="23" t="str">
        <f>LEFT(VLOOKUP(W4,SWR!$A$2:$Q$9,14),3)&amp;","&amp;LEFT(VLOOKUP(W4,SWR!$A$2:$Q$9,16),3)</f>
        <v>加藤　,花邑　</v>
      </c>
      <c r="Y39" s="24"/>
      <c r="Z39" s="11"/>
    </row>
    <row r="40" spans="1:25" ht="9.75">
      <c r="A40" s="26"/>
      <c r="B40" s="9"/>
      <c r="C40" s="26"/>
      <c r="D40" s="9"/>
      <c r="E40" s="9"/>
      <c r="F40" s="26"/>
      <c r="G40" s="9"/>
      <c r="H40" s="9"/>
      <c r="I40" s="26"/>
      <c r="J40" s="9"/>
      <c r="K40" s="9"/>
      <c r="L40" s="26"/>
      <c r="M40" s="9"/>
      <c r="N40" s="9"/>
      <c r="O40" s="26"/>
      <c r="P40" s="9"/>
      <c r="Q40" s="9"/>
      <c r="R40" s="26"/>
      <c r="S40" s="9"/>
      <c r="T40" s="9"/>
      <c r="U40" s="26"/>
      <c r="V40" s="9"/>
      <c r="W40" s="9"/>
      <c r="X40" s="26"/>
      <c r="Y40" s="10" t="s">
        <v>33</v>
      </c>
    </row>
    <row r="41" spans="1:25" ht="9.75">
      <c r="A41" s="5"/>
      <c r="B41" s="4"/>
      <c r="C41" s="5"/>
      <c r="D41" s="4"/>
      <c r="E41" s="4"/>
      <c r="F41" s="5"/>
      <c r="G41" s="4"/>
      <c r="H41" s="4"/>
      <c r="I41" s="5"/>
      <c r="J41" s="4"/>
      <c r="K41" s="4"/>
      <c r="L41" s="5"/>
      <c r="M41" s="4"/>
      <c r="N41" s="4"/>
      <c r="O41" s="5"/>
      <c r="P41" s="4"/>
      <c r="Q41" s="4"/>
      <c r="R41" s="5"/>
      <c r="S41" s="4"/>
      <c r="T41" s="4"/>
      <c r="U41" s="5"/>
      <c r="V41" s="4"/>
      <c r="W41" s="4"/>
      <c r="X41" s="5"/>
      <c r="Y41" s="4"/>
    </row>
    <row r="42" spans="1:25" ht="9.75">
      <c r="A42" s="5"/>
      <c r="B42" s="4"/>
      <c r="C42" s="5"/>
      <c r="D42" s="4"/>
      <c r="E42" s="4"/>
      <c r="F42" s="5"/>
      <c r="G42" s="4"/>
      <c r="H42" s="4"/>
      <c r="I42" s="5"/>
      <c r="J42" s="4"/>
      <c r="K42" s="4"/>
      <c r="L42" s="5"/>
      <c r="M42" s="4"/>
      <c r="N42" s="4"/>
      <c r="O42" s="5"/>
      <c r="P42" s="4"/>
      <c r="Q42" s="4"/>
      <c r="R42" s="5"/>
      <c r="S42" s="4"/>
      <c r="T42" s="4"/>
      <c r="U42" s="5"/>
      <c r="V42" s="4"/>
      <c r="W42" s="4"/>
      <c r="X42" s="5"/>
      <c r="Y42" s="4"/>
    </row>
    <row r="43" spans="1:25" ht="9.75">
      <c r="A43" s="5"/>
      <c r="B43" s="4"/>
      <c r="C43" s="5"/>
      <c r="D43" s="4"/>
      <c r="E43" s="4"/>
      <c r="F43" s="5"/>
      <c r="G43" s="4"/>
      <c r="H43" s="4"/>
      <c r="I43" s="5"/>
      <c r="J43" s="4"/>
      <c r="K43" s="4"/>
      <c r="L43" s="5"/>
      <c r="M43" s="4"/>
      <c r="N43" s="4"/>
      <c r="O43" s="5"/>
      <c r="P43" s="4"/>
      <c r="Q43" s="4"/>
      <c r="R43" s="5"/>
      <c r="S43" s="4"/>
      <c r="T43" s="4"/>
      <c r="U43" s="5"/>
      <c r="V43" s="4"/>
      <c r="W43" s="4"/>
      <c r="X43" s="5"/>
      <c r="Y43" s="4"/>
    </row>
    <row r="44" spans="1:25" ht="9.75">
      <c r="A44" s="5"/>
      <c r="B44" s="4"/>
      <c r="C44" s="5"/>
      <c r="D44" s="4"/>
      <c r="E44" s="4"/>
      <c r="F44" s="5"/>
      <c r="G44" s="4"/>
      <c r="H44" s="4"/>
      <c r="I44" s="5"/>
      <c r="J44" s="4"/>
      <c r="K44" s="4"/>
      <c r="L44" s="5"/>
      <c r="M44" s="4"/>
      <c r="N44" s="4"/>
      <c r="O44" s="5"/>
      <c r="P44" s="4"/>
      <c r="Q44" s="4"/>
      <c r="R44" s="5"/>
      <c r="S44" s="4"/>
      <c r="T44" s="4"/>
      <c r="U44" s="5"/>
      <c r="V44" s="4"/>
      <c r="W44" s="4"/>
      <c r="X44" s="5"/>
      <c r="Y44" s="4"/>
    </row>
    <row r="45" spans="1:25" ht="9.75">
      <c r="A45" s="5"/>
      <c r="B45" s="4"/>
      <c r="C45" s="5"/>
      <c r="D45" s="4"/>
      <c r="E45" s="4"/>
      <c r="F45" s="5"/>
      <c r="G45" s="4"/>
      <c r="H45" s="4"/>
      <c r="I45" s="5"/>
      <c r="J45" s="4"/>
      <c r="K45" s="4"/>
      <c r="L45" s="5"/>
      <c r="M45" s="4"/>
      <c r="N45" s="4"/>
      <c r="O45" s="5"/>
      <c r="P45" s="4"/>
      <c r="Q45" s="4"/>
      <c r="R45" s="5"/>
      <c r="S45" s="4"/>
      <c r="T45" s="4"/>
      <c r="U45" s="5"/>
      <c r="V45" s="4"/>
      <c r="W45" s="4"/>
      <c r="X45" s="5"/>
      <c r="Y45" s="4"/>
    </row>
    <row r="46" spans="1:25" ht="9.75">
      <c r="A46" s="5"/>
      <c r="B46" s="4"/>
      <c r="C46" s="5"/>
      <c r="D46" s="4"/>
      <c r="E46" s="4"/>
      <c r="F46" s="5"/>
      <c r="G46" s="4"/>
      <c r="H46" s="4"/>
      <c r="I46" s="5"/>
      <c r="J46" s="4"/>
      <c r="K46" s="4"/>
      <c r="L46" s="5"/>
      <c r="M46" s="4"/>
      <c r="N46" s="4"/>
      <c r="O46" s="5"/>
      <c r="P46" s="4"/>
      <c r="Q46" s="4"/>
      <c r="R46" s="5"/>
      <c r="S46" s="4"/>
      <c r="T46" s="4"/>
      <c r="U46" s="5"/>
      <c r="V46" s="4"/>
      <c r="W46" s="4"/>
      <c r="X46" s="5"/>
      <c r="Y46" s="4"/>
    </row>
    <row r="47" spans="1:25" ht="9.75">
      <c r="A47" s="5"/>
      <c r="B47" s="4"/>
      <c r="C47" s="5"/>
      <c r="D47" s="4"/>
      <c r="E47" s="4"/>
      <c r="F47" s="5"/>
      <c r="G47" s="4"/>
      <c r="H47" s="4"/>
      <c r="I47" s="5"/>
      <c r="J47" s="4"/>
      <c r="K47" s="4"/>
      <c r="L47" s="5"/>
      <c r="M47" s="4"/>
      <c r="N47" s="4"/>
      <c r="O47" s="5"/>
      <c r="P47" s="4"/>
      <c r="Q47" s="4"/>
      <c r="R47" s="5"/>
      <c r="S47" s="4"/>
      <c r="T47" s="4"/>
      <c r="U47" s="5"/>
      <c r="V47" s="4"/>
      <c r="W47" s="4"/>
      <c r="X47" s="5"/>
      <c r="Y47" s="4"/>
    </row>
    <row r="48" spans="1:25" ht="9.75">
      <c r="A48" s="5"/>
      <c r="B48" s="4"/>
      <c r="C48" s="5"/>
      <c r="D48" s="4"/>
      <c r="E48" s="4"/>
      <c r="F48" s="5"/>
      <c r="G48" s="4"/>
      <c r="H48" s="4"/>
      <c r="I48" s="5"/>
      <c r="J48" s="4"/>
      <c r="K48" s="4"/>
      <c r="L48" s="5"/>
      <c r="M48" s="4"/>
      <c r="N48" s="4"/>
      <c r="O48" s="5"/>
      <c r="P48" s="4"/>
      <c r="Q48" s="4"/>
      <c r="R48" s="5"/>
      <c r="S48" s="4"/>
      <c r="T48" s="4"/>
      <c r="U48" s="5"/>
      <c r="V48" s="4"/>
      <c r="W48" s="4"/>
      <c r="X48" s="5"/>
      <c r="Y48" s="4"/>
    </row>
    <row r="49" spans="1:25" ht="9.75">
      <c r="A49" s="5"/>
      <c r="B49" s="4"/>
      <c r="C49" s="5"/>
      <c r="D49" s="4"/>
      <c r="E49" s="4"/>
      <c r="F49" s="5"/>
      <c r="G49" s="4"/>
      <c r="H49" s="4"/>
      <c r="I49" s="5"/>
      <c r="J49" s="4"/>
      <c r="K49" s="4"/>
      <c r="L49" s="5"/>
      <c r="M49" s="4"/>
      <c r="N49" s="4"/>
      <c r="O49" s="5"/>
      <c r="P49" s="4"/>
      <c r="Q49" s="4"/>
      <c r="R49" s="5"/>
      <c r="S49" s="4"/>
      <c r="T49" s="4"/>
      <c r="U49" s="5"/>
      <c r="V49" s="4"/>
      <c r="W49" s="4"/>
      <c r="X49" s="5"/>
      <c r="Y49" s="4"/>
    </row>
    <row r="50" spans="1:25" ht="9.75">
      <c r="A50" s="5"/>
      <c r="B50" s="4"/>
      <c r="C50" s="5"/>
      <c r="D50" s="4"/>
      <c r="E50" s="4"/>
      <c r="F50" s="5"/>
      <c r="G50" s="4"/>
      <c r="H50" s="4"/>
      <c r="I50" s="5"/>
      <c r="J50" s="4"/>
      <c r="K50" s="4"/>
      <c r="L50" s="5"/>
      <c r="M50" s="4"/>
      <c r="N50" s="4"/>
      <c r="O50" s="5"/>
      <c r="P50" s="4"/>
      <c r="Q50" s="4"/>
      <c r="R50" s="5"/>
      <c r="S50" s="4"/>
      <c r="T50" s="4"/>
      <c r="U50" s="5"/>
      <c r="V50" s="4"/>
      <c r="W50" s="4"/>
      <c r="X50" s="5"/>
      <c r="Y50" s="4"/>
    </row>
    <row r="51" spans="1:25" ht="9.75">
      <c r="A51" s="5"/>
      <c r="B51" s="4"/>
      <c r="C51" s="5"/>
      <c r="D51" s="4"/>
      <c r="E51" s="4"/>
      <c r="F51" s="5"/>
      <c r="G51" s="4"/>
      <c r="H51" s="4"/>
      <c r="I51" s="5"/>
      <c r="J51" s="4"/>
      <c r="K51" s="4"/>
      <c r="L51" s="5"/>
      <c r="M51" s="4"/>
      <c r="N51" s="4"/>
      <c r="O51" s="5"/>
      <c r="P51" s="4"/>
      <c r="Q51" s="4"/>
      <c r="R51" s="5"/>
      <c r="S51" s="4"/>
      <c r="T51" s="4"/>
      <c r="U51" s="5"/>
      <c r="V51" s="4"/>
      <c r="W51" s="4"/>
      <c r="X51" s="5"/>
      <c r="Y51" s="4"/>
    </row>
    <row r="52" spans="1:25" ht="9.75">
      <c r="A52" s="5"/>
      <c r="B52" s="4"/>
      <c r="C52" s="5"/>
      <c r="D52" s="4"/>
      <c r="E52" s="4"/>
      <c r="F52" s="5"/>
      <c r="G52" s="4"/>
      <c r="H52" s="4"/>
      <c r="I52" s="5"/>
      <c r="J52" s="4"/>
      <c r="K52" s="4"/>
      <c r="L52" s="5"/>
      <c r="M52" s="4"/>
      <c r="N52" s="4"/>
      <c r="O52" s="5"/>
      <c r="P52" s="4"/>
      <c r="Q52" s="4"/>
      <c r="R52" s="5"/>
      <c r="S52" s="4"/>
      <c r="T52" s="4"/>
      <c r="U52" s="5"/>
      <c r="V52" s="4"/>
      <c r="W52" s="4"/>
      <c r="X52" s="5"/>
      <c r="Y52" s="4"/>
    </row>
  </sheetData>
  <printOptions/>
  <pageMargins left="0.39370078740157477" right="0.39370078740157477" top="0.39370078740157477" bottom="0.39370078740157477" header="0" footer="0"/>
  <pageSetup horizontalDpi="300" verticalDpi="300" orientation="landscape" paperSize="1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6"/>
  <sheetViews>
    <sheetView zoomScale="125" zoomScaleNormal="125" zoomScaleSheetLayoutView="100" workbookViewId="0" topLeftCell="A1">
      <selection activeCell="T6" sqref="T6"/>
    </sheetView>
  </sheetViews>
  <sheetFormatPr defaultColWidth="15.83203125" defaultRowHeight="15" customHeight="1"/>
  <cols>
    <col min="1" max="1" width="2.83203125" style="0" customWidth="1"/>
    <col min="2" max="2" width="6" style="0" customWidth="1"/>
    <col min="3" max="3" width="13.83203125" style="0" customWidth="1"/>
    <col min="4" max="4" width="5.16015625" style="27" customWidth="1"/>
    <col min="5" max="5" width="14.83203125" style="0" customWidth="1"/>
    <col min="6" max="6" width="3.83203125" style="27" customWidth="1"/>
    <col min="7" max="7" width="4.83203125" style="27" customWidth="1"/>
    <col min="8" max="8" width="6.83203125" style="28" customWidth="1"/>
    <col min="9" max="9" width="5.83203125" style="0" customWidth="1"/>
    <col min="10" max="10" width="3.83203125" style="0" customWidth="1"/>
    <col min="11" max="11" width="4.83203125" style="0" customWidth="1"/>
    <col min="12" max="12" width="6.83203125" style="28" customWidth="1"/>
    <col min="13" max="13" width="5.83203125" style="0" customWidth="1"/>
    <col min="14" max="14" width="3.83203125" style="0" customWidth="1"/>
    <col min="15" max="15" width="4.83203125" style="0" customWidth="1"/>
    <col min="16" max="16" width="6.83203125" style="0" customWidth="1"/>
    <col min="17" max="17" width="5.83203125" style="0" customWidth="1"/>
    <col min="18" max="18" width="6.16015625" style="0" customWidth="1"/>
    <col min="19" max="19" width="5" style="0" customWidth="1"/>
  </cols>
  <sheetData>
    <row r="1" spans="1:20" ht="21" customHeight="1">
      <c r="A1" s="45"/>
      <c r="B1" s="31" t="s">
        <v>1039</v>
      </c>
      <c r="C1" s="33"/>
      <c r="D1" s="32"/>
      <c r="E1" s="33"/>
      <c r="F1" s="32"/>
      <c r="G1" s="32"/>
      <c r="H1" s="34"/>
      <c r="I1" s="51"/>
      <c r="J1" s="45"/>
      <c r="K1" s="45"/>
      <c r="M1" s="45"/>
      <c r="N1" s="45"/>
      <c r="O1" s="45"/>
      <c r="P1" s="45"/>
      <c r="Q1" s="45"/>
      <c r="R1" s="45"/>
      <c r="S1" s="45"/>
      <c r="T1" s="45"/>
    </row>
    <row r="2" spans="1:20" ht="12">
      <c r="A2" s="45"/>
      <c r="B2" s="33"/>
      <c r="C2" s="33"/>
      <c r="D2" s="32"/>
      <c r="E2" s="33"/>
      <c r="F2" s="32"/>
      <c r="G2" s="32"/>
      <c r="H2" s="34"/>
      <c r="I2" s="45"/>
      <c r="J2" s="45"/>
      <c r="K2" s="45"/>
      <c r="M2" s="45"/>
      <c r="N2" s="45"/>
      <c r="O2" s="45"/>
      <c r="P2" s="45"/>
      <c r="Q2" s="45"/>
      <c r="R2" s="45"/>
      <c r="S2" s="37" t="s">
        <v>1040</v>
      </c>
      <c r="T2" s="45"/>
    </row>
    <row r="3" spans="1:20" ht="12">
      <c r="A3" s="45"/>
      <c r="B3" s="38"/>
      <c r="C3" s="39"/>
      <c r="D3" s="39"/>
      <c r="E3" s="39"/>
      <c r="F3" s="112"/>
      <c r="G3" s="33"/>
      <c r="H3" s="40" t="s">
        <v>1041</v>
      </c>
      <c r="I3" s="32"/>
      <c r="J3" s="39"/>
      <c r="K3" s="32"/>
      <c r="L3" s="40" t="s">
        <v>1042</v>
      </c>
      <c r="M3" s="32"/>
      <c r="N3" s="39"/>
      <c r="O3" s="32"/>
      <c r="P3" s="32" t="s">
        <v>980</v>
      </c>
      <c r="Q3" s="32"/>
      <c r="R3" s="39"/>
      <c r="S3" s="39"/>
      <c r="T3" s="42"/>
    </row>
    <row r="4" spans="1:20" ht="10.5" customHeight="1">
      <c r="A4" s="45"/>
      <c r="B4" s="42" t="s">
        <v>38</v>
      </c>
      <c r="C4" s="43" t="s">
        <v>39</v>
      </c>
      <c r="D4" s="43" t="s">
        <v>40</v>
      </c>
      <c r="E4" s="43" t="s">
        <v>41</v>
      </c>
      <c r="F4" s="43"/>
      <c r="H4" s="30"/>
      <c r="I4" s="27"/>
      <c r="J4" s="43"/>
      <c r="K4" s="27"/>
      <c r="L4" s="30"/>
      <c r="M4" s="27"/>
      <c r="N4" s="43"/>
      <c r="O4" s="27"/>
      <c r="P4" s="27"/>
      <c r="Q4" s="27"/>
      <c r="R4" s="43" t="s">
        <v>42</v>
      </c>
      <c r="S4" s="43"/>
      <c r="T4" s="42"/>
    </row>
    <row r="5" spans="1:20" ht="10.5" customHeight="1">
      <c r="A5" s="45"/>
      <c r="B5" s="42"/>
      <c r="C5" s="43"/>
      <c r="D5" s="43"/>
      <c r="E5" s="43"/>
      <c r="F5" s="43" t="s">
        <v>43</v>
      </c>
      <c r="G5" s="27" t="s">
        <v>770</v>
      </c>
      <c r="H5" s="30" t="s">
        <v>45</v>
      </c>
      <c r="I5" s="27" t="s">
        <v>47</v>
      </c>
      <c r="J5" s="43" t="s">
        <v>43</v>
      </c>
      <c r="K5" s="27" t="s">
        <v>770</v>
      </c>
      <c r="L5" s="30" t="s">
        <v>45</v>
      </c>
      <c r="M5" s="27" t="s">
        <v>47</v>
      </c>
      <c r="N5" s="43" t="s">
        <v>43</v>
      </c>
      <c r="O5" s="27" t="s">
        <v>770</v>
      </c>
      <c r="P5" s="27" t="s">
        <v>45</v>
      </c>
      <c r="Q5" s="27" t="s">
        <v>47</v>
      </c>
      <c r="R5" s="43" t="s">
        <v>47</v>
      </c>
      <c r="S5" s="43" t="s">
        <v>48</v>
      </c>
      <c r="T5" s="42"/>
    </row>
    <row r="6" spans="1:20" ht="12">
      <c r="A6" s="45">
        <v>1</v>
      </c>
      <c r="B6" s="46">
        <v>156</v>
      </c>
      <c r="C6" s="48" t="s">
        <v>1043</v>
      </c>
      <c r="D6" s="47"/>
      <c r="E6" s="48" t="s">
        <v>1044</v>
      </c>
      <c r="F6" s="47"/>
      <c r="G6" s="49">
        <v>27</v>
      </c>
      <c r="H6" s="50" t="s">
        <v>948</v>
      </c>
      <c r="I6" s="50">
        <v>648</v>
      </c>
      <c r="J6" s="47"/>
      <c r="K6" s="49">
        <v>30</v>
      </c>
      <c r="L6" s="50" t="s">
        <v>1045</v>
      </c>
      <c r="M6" s="50">
        <v>663</v>
      </c>
      <c r="N6" s="47"/>
      <c r="O6" s="49">
        <v>23</v>
      </c>
      <c r="P6" s="50" t="s">
        <v>1046</v>
      </c>
      <c r="Q6" s="50">
        <v>532</v>
      </c>
      <c r="R6" s="48">
        <f aca="true" t="shared" si="0" ref="R6:R13">IF(H6="","",I6+M6+Q6)</f>
        <v>1843</v>
      </c>
      <c r="S6" s="48">
        <f aca="true" t="shared" si="1" ref="S6:S13">IF(R6="","",RANK(R6,$R$6:$R$20))</f>
        <v>1</v>
      </c>
      <c r="T6" s="51"/>
    </row>
    <row r="7" spans="1:20" ht="12">
      <c r="A7" s="45">
        <v>2</v>
      </c>
      <c r="B7" s="46">
        <v>367</v>
      </c>
      <c r="C7" s="48" t="s">
        <v>1047</v>
      </c>
      <c r="D7" s="47">
        <v>3</v>
      </c>
      <c r="E7" s="48" t="s">
        <v>895</v>
      </c>
      <c r="F7" s="47"/>
      <c r="G7" s="49">
        <v>31</v>
      </c>
      <c r="H7" s="50" t="s">
        <v>1048</v>
      </c>
      <c r="I7" s="50">
        <v>753</v>
      </c>
      <c r="J7" s="47"/>
      <c r="K7" s="49">
        <v>23</v>
      </c>
      <c r="L7" s="50" t="s">
        <v>1049</v>
      </c>
      <c r="M7" s="50">
        <v>539</v>
      </c>
      <c r="N7" s="47"/>
      <c r="O7" s="49">
        <v>27</v>
      </c>
      <c r="P7" s="50" t="s">
        <v>1050</v>
      </c>
      <c r="Q7" s="50">
        <v>513</v>
      </c>
      <c r="R7" s="48">
        <f t="shared" si="0"/>
        <v>1805</v>
      </c>
      <c r="S7" s="48">
        <f t="shared" si="1"/>
        <v>2</v>
      </c>
      <c r="T7" s="51"/>
    </row>
    <row r="8" spans="1:20" ht="12">
      <c r="A8" s="45">
        <v>3</v>
      </c>
      <c r="B8" s="46">
        <v>384</v>
      </c>
      <c r="C8" s="48" t="s">
        <v>552</v>
      </c>
      <c r="D8" s="47">
        <v>1</v>
      </c>
      <c r="E8" s="48" t="s">
        <v>263</v>
      </c>
      <c r="F8" s="47"/>
      <c r="G8" s="49">
        <v>28</v>
      </c>
      <c r="H8" s="50" t="s">
        <v>1051</v>
      </c>
      <c r="I8" s="50">
        <v>492</v>
      </c>
      <c r="J8" s="47"/>
      <c r="K8" s="49">
        <v>31</v>
      </c>
      <c r="L8" s="50" t="s">
        <v>1052</v>
      </c>
      <c r="M8" s="50">
        <v>346</v>
      </c>
      <c r="N8" s="47"/>
      <c r="O8" s="49">
        <v>24</v>
      </c>
      <c r="P8" s="50" t="s">
        <v>1053</v>
      </c>
      <c r="Q8" s="50">
        <v>574</v>
      </c>
      <c r="R8" s="48">
        <f t="shared" si="0"/>
        <v>1412</v>
      </c>
      <c r="S8" s="48">
        <f t="shared" si="1"/>
        <v>3</v>
      </c>
      <c r="T8" s="51"/>
    </row>
    <row r="9" spans="1:20" ht="12">
      <c r="A9" s="45">
        <v>4</v>
      </c>
      <c r="B9" s="46">
        <v>378</v>
      </c>
      <c r="C9" s="48" t="s">
        <v>1054</v>
      </c>
      <c r="D9" s="47">
        <v>2</v>
      </c>
      <c r="E9" s="48" t="s">
        <v>895</v>
      </c>
      <c r="F9" s="47"/>
      <c r="G9" s="49">
        <v>29</v>
      </c>
      <c r="H9" s="50" t="s">
        <v>1055</v>
      </c>
      <c r="I9" s="50">
        <v>465</v>
      </c>
      <c r="J9" s="47"/>
      <c r="K9" s="49">
        <v>21</v>
      </c>
      <c r="L9" s="50" t="s">
        <v>1056</v>
      </c>
      <c r="M9" s="50">
        <v>513</v>
      </c>
      <c r="N9" s="47"/>
      <c r="O9" s="49">
        <v>25</v>
      </c>
      <c r="P9" s="50" t="s">
        <v>1057</v>
      </c>
      <c r="Q9" s="50">
        <v>295</v>
      </c>
      <c r="R9" s="48">
        <f t="shared" si="0"/>
        <v>1273</v>
      </c>
      <c r="S9" s="48">
        <f t="shared" si="1"/>
        <v>4</v>
      </c>
      <c r="T9" s="51"/>
    </row>
    <row r="10" spans="1:20" ht="12">
      <c r="A10" s="45">
        <v>5</v>
      </c>
      <c r="B10" s="46">
        <v>64</v>
      </c>
      <c r="C10" s="48" t="s">
        <v>1058</v>
      </c>
      <c r="D10" s="47">
        <v>3</v>
      </c>
      <c r="E10" s="48" t="s">
        <v>535</v>
      </c>
      <c r="F10" s="47"/>
      <c r="G10" s="49">
        <v>24</v>
      </c>
      <c r="H10" s="50" t="s">
        <v>1059</v>
      </c>
      <c r="I10" s="50">
        <v>415</v>
      </c>
      <c r="J10" s="47"/>
      <c r="K10" s="49">
        <v>27</v>
      </c>
      <c r="L10" s="50" t="s">
        <v>1060</v>
      </c>
      <c r="M10" s="50">
        <v>428</v>
      </c>
      <c r="N10" s="47"/>
      <c r="O10" s="49">
        <v>31</v>
      </c>
      <c r="P10" s="50" t="s">
        <v>1061</v>
      </c>
      <c r="Q10" s="50">
        <v>368</v>
      </c>
      <c r="R10" s="48">
        <f t="shared" si="0"/>
        <v>1211</v>
      </c>
      <c r="S10" s="48">
        <f t="shared" si="1"/>
        <v>5</v>
      </c>
      <c r="T10" s="51"/>
    </row>
    <row r="11" spans="1:20" ht="12">
      <c r="A11" s="45">
        <v>6</v>
      </c>
      <c r="B11" s="46">
        <v>2</v>
      </c>
      <c r="C11" s="48" t="s">
        <v>1062</v>
      </c>
      <c r="D11" s="47"/>
      <c r="E11" s="48" t="s">
        <v>386</v>
      </c>
      <c r="F11" s="47"/>
      <c r="G11" s="49">
        <v>25</v>
      </c>
      <c r="H11" s="50" t="s">
        <v>1063</v>
      </c>
      <c r="I11" s="50">
        <v>490</v>
      </c>
      <c r="J11" s="47"/>
      <c r="K11" s="49">
        <v>28</v>
      </c>
      <c r="L11" s="50" t="s">
        <v>1064</v>
      </c>
      <c r="M11" s="50">
        <v>705</v>
      </c>
      <c r="N11" s="47"/>
      <c r="O11" s="49">
        <v>21</v>
      </c>
      <c r="P11" s="50" t="s">
        <v>934</v>
      </c>
      <c r="Q11" s="50">
        <v>0</v>
      </c>
      <c r="R11" s="48">
        <f t="shared" si="0"/>
        <v>1195</v>
      </c>
      <c r="S11" s="48">
        <f t="shared" si="1"/>
        <v>6</v>
      </c>
      <c r="T11" s="51"/>
    </row>
    <row r="12" spans="1:20" ht="12">
      <c r="A12" s="45">
        <v>7</v>
      </c>
      <c r="B12" s="46">
        <v>521</v>
      </c>
      <c r="C12" s="48" t="s">
        <v>1065</v>
      </c>
      <c r="D12" s="47">
        <v>1</v>
      </c>
      <c r="E12" s="48" t="s">
        <v>535</v>
      </c>
      <c r="F12" s="47"/>
      <c r="G12" s="49">
        <v>26</v>
      </c>
      <c r="H12" s="50" t="s">
        <v>1066</v>
      </c>
      <c r="I12" s="50">
        <v>474</v>
      </c>
      <c r="J12" s="47"/>
      <c r="K12" s="49">
        <v>29</v>
      </c>
      <c r="L12" s="50" t="s">
        <v>1067</v>
      </c>
      <c r="M12" s="50">
        <v>335</v>
      </c>
      <c r="N12" s="47"/>
      <c r="O12" s="49">
        <v>22</v>
      </c>
      <c r="P12" s="50" t="s">
        <v>934</v>
      </c>
      <c r="Q12" s="50">
        <v>0</v>
      </c>
      <c r="R12" s="48">
        <f t="shared" si="0"/>
        <v>809</v>
      </c>
      <c r="S12" s="48">
        <f t="shared" si="1"/>
        <v>7</v>
      </c>
      <c r="T12" s="51"/>
    </row>
    <row r="13" spans="1:20" ht="12">
      <c r="A13" s="45">
        <v>8</v>
      </c>
      <c r="B13" s="46">
        <v>568</v>
      </c>
      <c r="C13" s="48" t="s">
        <v>527</v>
      </c>
      <c r="D13" s="47">
        <v>1</v>
      </c>
      <c r="E13" s="48" t="s">
        <v>263</v>
      </c>
      <c r="F13" s="47"/>
      <c r="G13" s="49">
        <v>21</v>
      </c>
      <c r="H13" s="50" t="s">
        <v>1068</v>
      </c>
      <c r="I13" s="50">
        <v>358</v>
      </c>
      <c r="J13" s="47"/>
      <c r="K13" s="49">
        <v>24</v>
      </c>
      <c r="L13" s="50" t="s">
        <v>934</v>
      </c>
      <c r="M13" s="50">
        <v>0</v>
      </c>
      <c r="N13" s="47"/>
      <c r="O13" s="49">
        <v>28</v>
      </c>
      <c r="P13" s="50" t="s">
        <v>1069</v>
      </c>
      <c r="Q13" s="50">
        <v>437</v>
      </c>
      <c r="R13" s="48">
        <f t="shared" si="0"/>
        <v>795</v>
      </c>
      <c r="S13" s="48">
        <f t="shared" si="1"/>
        <v>8</v>
      </c>
      <c r="T13" s="51"/>
    </row>
    <row r="14" spans="1:20" ht="12">
      <c r="A14" s="45"/>
      <c r="B14" s="46">
        <v>9769</v>
      </c>
      <c r="C14" s="48" t="s">
        <v>1070</v>
      </c>
      <c r="D14" s="47"/>
      <c r="E14" s="48" t="s">
        <v>1071</v>
      </c>
      <c r="F14" s="47"/>
      <c r="G14" s="49">
        <v>22</v>
      </c>
      <c r="H14" s="50" t="s">
        <v>1072</v>
      </c>
      <c r="I14" s="50">
        <v>687</v>
      </c>
      <c r="J14" s="47"/>
      <c r="K14" s="49">
        <v>25</v>
      </c>
      <c r="L14" s="50" t="s">
        <v>1073</v>
      </c>
      <c r="M14" s="50">
        <v>649</v>
      </c>
      <c r="N14" s="47"/>
      <c r="O14" s="49">
        <v>29</v>
      </c>
      <c r="P14" s="50" t="s">
        <v>252</v>
      </c>
      <c r="Q14" s="50"/>
      <c r="R14" s="48" t="s">
        <v>253</v>
      </c>
      <c r="S14" s="48"/>
      <c r="T14" s="51"/>
    </row>
    <row r="15" spans="1:20" ht="12">
      <c r="A15" s="45"/>
      <c r="B15" s="46">
        <v>369</v>
      </c>
      <c r="C15" s="48" t="s">
        <v>1074</v>
      </c>
      <c r="D15" s="47">
        <v>3</v>
      </c>
      <c r="E15" s="48" t="s">
        <v>895</v>
      </c>
      <c r="F15" s="47"/>
      <c r="G15" s="49">
        <v>23</v>
      </c>
      <c r="H15" s="50" t="s">
        <v>252</v>
      </c>
      <c r="I15" s="50"/>
      <c r="J15" s="47"/>
      <c r="K15" s="49">
        <v>26</v>
      </c>
      <c r="L15" s="50" t="s">
        <v>252</v>
      </c>
      <c r="M15" s="50"/>
      <c r="N15" s="47"/>
      <c r="O15" s="49">
        <v>30</v>
      </c>
      <c r="P15" s="50" t="s">
        <v>252</v>
      </c>
      <c r="Q15" s="50"/>
      <c r="R15" s="48" t="s">
        <v>252</v>
      </c>
      <c r="S15" s="48"/>
      <c r="T15" s="51"/>
    </row>
    <row r="16" spans="1:20" ht="12">
      <c r="A16" s="45"/>
      <c r="B16" s="46">
        <v>57</v>
      </c>
      <c r="C16" s="48" t="s">
        <v>1075</v>
      </c>
      <c r="D16" s="47">
        <v>4</v>
      </c>
      <c r="E16" s="48" t="s">
        <v>1076</v>
      </c>
      <c r="F16" s="47"/>
      <c r="G16" s="49">
        <v>30</v>
      </c>
      <c r="H16" s="50" t="s">
        <v>252</v>
      </c>
      <c r="I16" s="50"/>
      <c r="J16" s="47"/>
      <c r="K16" s="49">
        <v>22</v>
      </c>
      <c r="L16" s="50" t="s">
        <v>252</v>
      </c>
      <c r="M16" s="50"/>
      <c r="N16" s="47"/>
      <c r="O16" s="49">
        <v>26</v>
      </c>
      <c r="P16" s="50" t="s">
        <v>252</v>
      </c>
      <c r="Q16" s="50"/>
      <c r="R16" s="48" t="s">
        <v>252</v>
      </c>
      <c r="S16" s="48"/>
      <c r="T16" s="51"/>
    </row>
    <row r="17" spans="1:20" ht="12">
      <c r="A17" s="45"/>
      <c r="B17" s="46"/>
      <c r="C17" s="48"/>
      <c r="D17" s="47"/>
      <c r="E17" s="48"/>
      <c r="F17" s="47"/>
      <c r="G17" s="49"/>
      <c r="H17" s="50"/>
      <c r="I17" s="50"/>
      <c r="J17" s="47"/>
      <c r="K17" s="49"/>
      <c r="L17" s="50"/>
      <c r="M17" s="50"/>
      <c r="N17" s="47"/>
      <c r="O17" s="49"/>
      <c r="P17" s="50"/>
      <c r="Q17" s="50"/>
      <c r="R17" s="48"/>
      <c r="S17" s="48"/>
      <c r="T17" s="51"/>
    </row>
    <row r="18" spans="1:20" ht="12">
      <c r="A18" s="45"/>
      <c r="B18" s="46"/>
      <c r="C18" s="48"/>
      <c r="D18" s="47"/>
      <c r="E18" s="48"/>
      <c r="F18" s="47"/>
      <c r="G18" s="49"/>
      <c r="H18" s="50"/>
      <c r="I18" s="50"/>
      <c r="J18" s="47"/>
      <c r="K18" s="49"/>
      <c r="L18" s="50"/>
      <c r="M18" s="50"/>
      <c r="N18" s="47"/>
      <c r="O18" s="49"/>
      <c r="P18" s="50"/>
      <c r="Q18" s="50"/>
      <c r="R18" s="48"/>
      <c r="S18" s="48"/>
      <c r="T18" s="51"/>
    </row>
    <row r="19" spans="1:20" ht="12">
      <c r="A19" s="45"/>
      <c r="B19" s="46"/>
      <c r="C19" s="48"/>
      <c r="D19" s="47"/>
      <c r="E19" s="48"/>
      <c r="F19" s="47"/>
      <c r="G19" s="49"/>
      <c r="H19" s="50"/>
      <c r="I19" s="50"/>
      <c r="J19" s="47"/>
      <c r="K19" s="49"/>
      <c r="L19" s="50"/>
      <c r="M19" s="50"/>
      <c r="N19" s="47"/>
      <c r="O19" s="49"/>
      <c r="P19" s="50"/>
      <c r="Q19" s="50"/>
      <c r="R19" s="48"/>
      <c r="S19" s="48"/>
      <c r="T19" s="51"/>
    </row>
    <row r="20" spans="1:20" ht="12">
      <c r="A20" s="45"/>
      <c r="B20" s="46"/>
      <c r="C20" s="48"/>
      <c r="D20" s="47"/>
      <c r="E20" s="48"/>
      <c r="F20" s="47"/>
      <c r="G20" s="49"/>
      <c r="H20" s="50"/>
      <c r="I20" s="50"/>
      <c r="J20" s="47"/>
      <c r="K20" s="49"/>
      <c r="L20" s="50"/>
      <c r="M20" s="50"/>
      <c r="N20" s="47"/>
      <c r="O20" s="49"/>
      <c r="P20" s="50"/>
      <c r="Q20" s="50"/>
      <c r="R20" s="48"/>
      <c r="S20" s="48"/>
      <c r="T20" s="51"/>
    </row>
    <row r="21" spans="1:20" ht="12">
      <c r="A21" s="45"/>
      <c r="B21" s="33"/>
      <c r="C21" s="33"/>
      <c r="D21" s="32"/>
      <c r="E21" s="33"/>
      <c r="F21" s="32"/>
      <c r="G21" s="32"/>
      <c r="H21" s="33"/>
      <c r="I21" s="33"/>
      <c r="J21" s="33"/>
      <c r="K21" s="32"/>
      <c r="L21" s="33"/>
      <c r="M21" s="33"/>
      <c r="N21" s="32"/>
      <c r="O21" s="32"/>
      <c r="P21" s="33"/>
      <c r="Q21" s="33"/>
      <c r="R21" s="33"/>
      <c r="S21" s="33"/>
      <c r="T21" s="45"/>
    </row>
    <row r="22" spans="1:20" ht="12">
      <c r="A22" s="45"/>
      <c r="B22" s="45"/>
      <c r="C22" s="45"/>
      <c r="D22" s="86"/>
      <c r="E22" s="45"/>
      <c r="F22" s="86"/>
      <c r="G22" s="86"/>
      <c r="H22" s="45"/>
      <c r="I22" s="45"/>
      <c r="J22" s="45"/>
      <c r="K22" s="86"/>
      <c r="L22" s="45"/>
      <c r="M22" s="45"/>
      <c r="N22" s="86"/>
      <c r="O22" s="86"/>
      <c r="P22" s="45"/>
      <c r="Q22" s="45"/>
      <c r="R22" s="45"/>
      <c r="S22" s="45"/>
      <c r="T22" s="45"/>
    </row>
    <row r="23" spans="1:20" ht="12">
      <c r="A23" s="45"/>
      <c r="B23" s="45"/>
      <c r="C23" s="45"/>
      <c r="D23" s="86"/>
      <c r="E23" s="45"/>
      <c r="F23" s="86"/>
      <c r="G23" s="86"/>
      <c r="H23" s="45"/>
      <c r="I23" s="45"/>
      <c r="J23" s="45"/>
      <c r="K23" s="86"/>
      <c r="L23" s="45"/>
      <c r="M23" s="45"/>
      <c r="N23" s="45"/>
      <c r="O23" s="45"/>
      <c r="P23" s="45"/>
      <c r="Q23" s="45"/>
      <c r="R23" s="45"/>
      <c r="S23" s="45"/>
      <c r="T23" s="45"/>
    </row>
    <row r="24" spans="1:20" ht="12">
      <c r="A24" s="45"/>
      <c r="B24" s="45"/>
      <c r="C24" s="45"/>
      <c r="D24" s="86"/>
      <c r="E24" s="45"/>
      <c r="F24" s="86"/>
      <c r="G24" s="86"/>
      <c r="H24" s="45"/>
      <c r="I24" s="45"/>
      <c r="J24" s="45"/>
      <c r="K24" s="86"/>
      <c r="L24" s="45"/>
      <c r="M24" s="45"/>
      <c r="N24" s="45"/>
      <c r="O24" s="45"/>
      <c r="P24" s="45"/>
      <c r="Q24" s="45"/>
      <c r="R24" s="45"/>
      <c r="S24" s="45"/>
      <c r="T24" s="45"/>
    </row>
    <row r="25" spans="1:20" ht="1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86"/>
      <c r="L25" s="45"/>
      <c r="M25" s="45"/>
      <c r="N25" s="45"/>
      <c r="O25" s="45"/>
      <c r="P25" s="45"/>
      <c r="Q25" s="45"/>
      <c r="R25" s="45"/>
      <c r="S25" s="45"/>
      <c r="T25" s="45"/>
    </row>
    <row r="26" spans="1:20" ht="1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86"/>
      <c r="L26" s="45"/>
      <c r="M26" s="45"/>
      <c r="N26" s="45"/>
      <c r="O26" s="45"/>
      <c r="P26" s="45"/>
      <c r="Q26" s="45"/>
      <c r="R26" s="45"/>
      <c r="S26" s="45"/>
      <c r="T26" s="45"/>
    </row>
  </sheetData>
  <printOptions/>
  <pageMargins left="0.5905511811023622" right="0.5905511811023622" top="0.5905511811023622" bottom="0.39370078740157477" header="590551.1811023622" footer="9055.1181102362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92"/>
  <sheetViews>
    <sheetView zoomScaleSheetLayoutView="100" workbookViewId="0" topLeftCell="A1">
      <selection activeCell="H10" sqref="H10"/>
    </sheetView>
  </sheetViews>
  <sheetFormatPr defaultColWidth="17.66015625" defaultRowHeight="10.5" customHeight="1"/>
  <cols>
    <col min="1" max="1" width="6.83203125" style="0" customWidth="1"/>
    <col min="2" max="3" width="4.33203125" style="0" customWidth="1"/>
    <col min="4" max="4" width="18.16015625" style="0" customWidth="1"/>
    <col min="5" max="5" width="6.66015625" style="115" customWidth="1"/>
    <col min="6" max="6" width="6.66015625" style="0" customWidth="1"/>
    <col min="7" max="7" width="5.83203125" style="0" customWidth="1"/>
    <col min="8" max="8" width="8.83203125" style="116" customWidth="1"/>
    <col min="9" max="9" width="5.83203125" style="0" customWidth="1"/>
    <col min="10" max="10" width="13.83203125" style="0" customWidth="1"/>
    <col min="11" max="11" width="5.83203125" style="0" customWidth="1"/>
    <col min="12" max="12" width="13.83203125" style="0" customWidth="1"/>
    <col min="13" max="13" width="5.83203125" style="117" customWidth="1"/>
    <col min="14" max="14" width="13.83203125" style="0" customWidth="1"/>
    <col min="15" max="15" width="5.83203125" style="0" customWidth="1"/>
    <col min="16" max="16" width="13.83203125" style="0" customWidth="1"/>
  </cols>
  <sheetData>
    <row r="1" spans="1:16" ht="12.75" customHeight="1">
      <c r="A1" s="119"/>
      <c r="B1" s="119"/>
      <c r="C1" s="119"/>
      <c r="D1" s="119"/>
      <c r="E1" s="118" t="s">
        <v>43</v>
      </c>
      <c r="F1" s="119" t="s">
        <v>44</v>
      </c>
      <c r="G1" s="120" t="s">
        <v>48</v>
      </c>
      <c r="H1" s="120" t="s">
        <v>45</v>
      </c>
      <c r="I1" s="119">
        <v>1</v>
      </c>
      <c r="J1" s="119"/>
      <c r="K1" s="119">
        <v>2</v>
      </c>
      <c r="L1" s="119"/>
      <c r="M1" s="121">
        <v>3</v>
      </c>
      <c r="N1" s="119"/>
      <c r="O1" s="119">
        <v>4</v>
      </c>
      <c r="P1" s="119"/>
    </row>
    <row r="2" spans="1:16" ht="12.75" customHeight="1">
      <c r="A2" s="119">
        <v>1</v>
      </c>
      <c r="B2" s="119"/>
      <c r="C2" s="119" t="s">
        <v>9</v>
      </c>
      <c r="D2" s="120" t="str">
        <f>IF(I2="","",VLOOKUP(I2,$J$51:$M$199,4))</f>
        <v>富山･富 山 大</v>
      </c>
      <c r="E2" s="118">
        <v>3</v>
      </c>
      <c r="F2" s="119">
        <v>5</v>
      </c>
      <c r="G2" s="119">
        <v>1</v>
      </c>
      <c r="H2" s="121" t="s">
        <v>1077</v>
      </c>
      <c r="I2" s="119">
        <v>7</v>
      </c>
      <c r="J2" s="119" t="str">
        <f>IF(I2="","",VLOOKUP(I2,$J$51:$M$199,2))</f>
        <v>新田　　裕文</v>
      </c>
      <c r="K2" s="119">
        <v>14</v>
      </c>
      <c r="L2" s="119" t="str">
        <f>IF(K2="","",VLOOKUP(K2,$J$51:$M$199,2))</f>
        <v>大岩　　雄飛</v>
      </c>
      <c r="M2" s="118">
        <v>13</v>
      </c>
      <c r="N2" s="119" t="str">
        <f>IF(M2="","",VLOOKUP(M2,$J$51:$M$199,2))</f>
        <v>山本　　哲嗣</v>
      </c>
      <c r="O2" s="119">
        <v>1</v>
      </c>
      <c r="P2" s="119" t="s">
        <v>739</v>
      </c>
    </row>
    <row r="3" spans="1:16" ht="12.75" customHeight="1">
      <c r="A3" s="119">
        <v>2</v>
      </c>
      <c r="B3" s="119"/>
      <c r="C3" s="119"/>
      <c r="D3" s="120" t="str">
        <f>IF(I3="","",VLOOKUP(I3,$J$51:$M$199,4))</f>
        <v>富山･富 山 大</v>
      </c>
      <c r="E3" s="118">
        <v>3</v>
      </c>
      <c r="F3" s="119">
        <v>8</v>
      </c>
      <c r="G3" s="119">
        <v>2</v>
      </c>
      <c r="H3" s="121" t="s">
        <v>1078</v>
      </c>
      <c r="I3" s="119">
        <v>443</v>
      </c>
      <c r="J3" s="119" t="str">
        <f>IF(I3="","",VLOOKUP(I3,$J$51:$M$199,2))</f>
        <v>八代　　　将</v>
      </c>
      <c r="K3" s="119">
        <v>445</v>
      </c>
      <c r="L3" s="119" t="s">
        <v>297</v>
      </c>
      <c r="M3" s="118">
        <v>17</v>
      </c>
      <c r="N3" s="119" t="str">
        <f>IF(M3="","",VLOOKUP(M3,$J$51:$M$199,2))</f>
        <v>増村　　好彦</v>
      </c>
      <c r="O3" s="119">
        <v>18</v>
      </c>
      <c r="P3" s="119" t="str">
        <f aca="true" t="shared" si="0" ref="P3:P8">IF(O3="","",VLOOKUP(O3,$J$51:$M$199,2))</f>
        <v>丸石　　大地</v>
      </c>
    </row>
    <row r="4" spans="1:16" ht="12.75" customHeight="1">
      <c r="A4" s="119">
        <v>3</v>
      </c>
      <c r="B4" s="119"/>
      <c r="C4" s="119"/>
      <c r="D4" s="120" t="str">
        <f>IF(I4="","",VLOOKUP(I4,$J$51:$M$199,4))</f>
        <v>石川･小 松 高</v>
      </c>
      <c r="E4" s="118">
        <v>3</v>
      </c>
      <c r="F4" s="119">
        <v>7</v>
      </c>
      <c r="G4" s="119">
        <v>3</v>
      </c>
      <c r="H4" s="121" t="s">
        <v>1079</v>
      </c>
      <c r="I4" s="119">
        <v>664</v>
      </c>
      <c r="J4" s="119" t="str">
        <f>IF(I4="","",VLOOKUP(I4,$J$51:$M$199,2))</f>
        <v>出口　　堅太</v>
      </c>
      <c r="K4" s="119">
        <v>666</v>
      </c>
      <c r="L4" s="119" t="str">
        <f>IF(K4="","",VLOOKUP(K4,$J$51:$M$199,2))</f>
        <v>前川　　達彦</v>
      </c>
      <c r="M4" s="118">
        <v>662</v>
      </c>
      <c r="N4" s="119" t="str">
        <f>IF(M4="","",VLOOKUP(M4,$J$51:$M$199,2))</f>
        <v>竹中　　智悠</v>
      </c>
      <c r="O4" s="119">
        <v>661</v>
      </c>
      <c r="P4" s="119" t="str">
        <f t="shared" si="0"/>
        <v>下道　　謙太</v>
      </c>
    </row>
    <row r="5" spans="1:16" ht="12.75" customHeight="1">
      <c r="A5" s="119">
        <v>4</v>
      </c>
      <c r="B5" s="119"/>
      <c r="C5" s="119"/>
      <c r="D5" s="120" t="str">
        <f>IF(I5="","",VLOOKUP(I5,$J$51:$M$199,4))</f>
        <v>石川･金沢工大</v>
      </c>
      <c r="E5" s="118">
        <v>3</v>
      </c>
      <c r="F5" s="119">
        <v>1</v>
      </c>
      <c r="G5" s="119">
        <v>4</v>
      </c>
      <c r="H5" s="121" t="s">
        <v>1080</v>
      </c>
      <c r="I5" s="119">
        <v>35</v>
      </c>
      <c r="J5" s="119" t="str">
        <f>IF(I5="","",VLOOKUP(I5,$J$51:$M$199,2))</f>
        <v>良波　　祥吾</v>
      </c>
      <c r="K5" s="119">
        <v>28</v>
      </c>
      <c r="L5" s="119" t="s">
        <v>764</v>
      </c>
      <c r="M5" s="118">
        <v>25</v>
      </c>
      <c r="N5" s="119" t="s">
        <v>611</v>
      </c>
      <c r="O5" s="119">
        <v>600</v>
      </c>
      <c r="P5" s="119" t="str">
        <f t="shared" si="0"/>
        <v>小野木　　透</v>
      </c>
    </row>
    <row r="6" spans="1:16" ht="12.75" customHeight="1">
      <c r="A6" s="119">
        <v>5</v>
      </c>
      <c r="B6" s="119"/>
      <c r="C6" s="119"/>
      <c r="D6" s="120" t="s">
        <v>263</v>
      </c>
      <c r="E6" s="118">
        <v>3</v>
      </c>
      <c r="F6" s="119">
        <v>2</v>
      </c>
      <c r="G6" s="119">
        <v>5</v>
      </c>
      <c r="H6" s="121" t="s">
        <v>1081</v>
      </c>
      <c r="I6" s="119">
        <v>449</v>
      </c>
      <c r="J6" s="121" t="s">
        <v>951</v>
      </c>
      <c r="K6" s="119">
        <v>391</v>
      </c>
      <c r="L6" s="119" t="str">
        <f aca="true" t="shared" si="1" ref="L6:L17">IF(K6="","",VLOOKUP(K6,$J$51:$M$199,2))</f>
        <v>酒井　　智明</v>
      </c>
      <c r="M6" s="118">
        <v>384</v>
      </c>
      <c r="N6" s="119" t="str">
        <f aca="true" t="shared" si="2" ref="N6:N23">IF(M6="","",VLOOKUP(M6,$J$51:$M$199,2))</f>
        <v>岩崎　　友哉</v>
      </c>
      <c r="O6" s="119">
        <v>568</v>
      </c>
      <c r="P6" s="119" t="str">
        <f t="shared" si="0"/>
        <v>北村　　慶太</v>
      </c>
    </row>
    <row r="7" spans="1:16" ht="12.75" customHeight="1">
      <c r="A7" s="119">
        <v>6</v>
      </c>
      <c r="B7" s="119"/>
      <c r="C7" s="119"/>
      <c r="D7" s="120" t="str">
        <f aca="true" t="shared" si="3" ref="D7:D16">IF(I7="","",VLOOKUP(I7,$J$51:$M$199,4))</f>
        <v>石川･丸 内 中</v>
      </c>
      <c r="E7" s="118">
        <v>1</v>
      </c>
      <c r="F7" s="119">
        <v>7</v>
      </c>
      <c r="G7" s="119">
        <v>1</v>
      </c>
      <c r="H7" s="121" t="s">
        <v>1082</v>
      </c>
      <c r="I7" s="119">
        <v>260</v>
      </c>
      <c r="J7" s="119" t="str">
        <f aca="true" t="shared" si="4" ref="J7:J17">IF(I7="","",VLOOKUP(I7,$J$51:$M$199,2))</f>
        <v>山口　　柊汰</v>
      </c>
      <c r="K7" s="119">
        <v>252</v>
      </c>
      <c r="L7" s="119" t="str">
        <f t="shared" si="1"/>
        <v>五十嵐　健太</v>
      </c>
      <c r="M7" s="118">
        <v>250</v>
      </c>
      <c r="N7" s="119" t="str">
        <f t="shared" si="2"/>
        <v>管野　　大輔</v>
      </c>
      <c r="O7" s="119">
        <v>261</v>
      </c>
      <c r="P7" s="119" t="str">
        <f t="shared" si="0"/>
        <v>木下　　貢輔</v>
      </c>
    </row>
    <row r="8" spans="1:16" ht="12.75" customHeight="1">
      <c r="A8" s="119">
        <v>7</v>
      </c>
      <c r="B8" s="119"/>
      <c r="C8" s="119"/>
      <c r="D8" s="120" t="str">
        <f t="shared" si="3"/>
        <v>石川･小松工高</v>
      </c>
      <c r="E8" s="118">
        <v>2</v>
      </c>
      <c r="F8" s="119">
        <v>6</v>
      </c>
      <c r="G8" s="119">
        <v>1</v>
      </c>
      <c r="H8" s="120" t="s">
        <v>1083</v>
      </c>
      <c r="I8" s="119">
        <v>735</v>
      </c>
      <c r="J8" s="119" t="str">
        <f t="shared" si="4"/>
        <v>中谷　　　光</v>
      </c>
      <c r="K8" s="119">
        <v>733</v>
      </c>
      <c r="L8" s="119" t="str">
        <f t="shared" si="1"/>
        <v>本多　　利也</v>
      </c>
      <c r="M8" s="118">
        <v>730</v>
      </c>
      <c r="N8" s="119" t="str">
        <f t="shared" si="2"/>
        <v>辻　　　駿兵</v>
      </c>
      <c r="O8" s="119">
        <v>737</v>
      </c>
      <c r="P8" s="119" t="str">
        <f t="shared" si="0"/>
        <v>西　　　晃平</v>
      </c>
    </row>
    <row r="9" spans="1:16" ht="12.75" customHeight="1">
      <c r="A9" s="119">
        <v>8</v>
      </c>
      <c r="B9" s="119"/>
      <c r="C9" s="119"/>
      <c r="D9" s="120" t="str">
        <f t="shared" si="3"/>
        <v>石川･金沢工大</v>
      </c>
      <c r="E9" s="118">
        <v>3</v>
      </c>
      <c r="F9" s="119">
        <v>6</v>
      </c>
      <c r="G9" s="119">
        <v>6</v>
      </c>
      <c r="H9" s="121" t="s">
        <v>1084</v>
      </c>
      <c r="I9" s="119">
        <v>596</v>
      </c>
      <c r="J9" s="119" t="str">
        <f t="shared" si="4"/>
        <v>飯田　　太郎</v>
      </c>
      <c r="K9" s="119">
        <v>605</v>
      </c>
      <c r="L9" s="119" t="str">
        <f t="shared" si="1"/>
        <v>坂田　宗次朗</v>
      </c>
      <c r="M9" s="118">
        <v>36</v>
      </c>
      <c r="N9" s="119" t="str">
        <f t="shared" si="2"/>
        <v>加藤　　翔平</v>
      </c>
      <c r="O9" s="119">
        <v>40</v>
      </c>
      <c r="P9" s="119" t="s">
        <v>620</v>
      </c>
    </row>
    <row r="10" spans="1:16" ht="12.75" customHeight="1">
      <c r="A10" s="119"/>
      <c r="B10" s="119"/>
      <c r="C10" s="119"/>
      <c r="D10" s="120" t="str">
        <f t="shared" si="3"/>
        <v>石川･小松工高</v>
      </c>
      <c r="E10" s="118">
        <v>3</v>
      </c>
      <c r="F10" s="119">
        <v>3</v>
      </c>
      <c r="G10" s="119">
        <v>7</v>
      </c>
      <c r="H10" s="121" t="s">
        <v>1085</v>
      </c>
      <c r="I10" s="119">
        <v>709</v>
      </c>
      <c r="J10" s="119" t="str">
        <f t="shared" si="4"/>
        <v>一木　　勇斗</v>
      </c>
      <c r="K10" s="119">
        <v>714</v>
      </c>
      <c r="L10" s="119" t="str">
        <f t="shared" si="1"/>
        <v>川崎　　彰悟</v>
      </c>
      <c r="M10" s="118">
        <v>723</v>
      </c>
      <c r="N10" s="119" t="str">
        <f t="shared" si="2"/>
        <v>向　　　大輔</v>
      </c>
      <c r="O10" s="119">
        <v>712</v>
      </c>
      <c r="P10" s="119" t="str">
        <f aca="true" t="shared" si="5" ref="P10:P23">IF(O10="","",VLOOKUP(O10,$J$51:$M$199,2))</f>
        <v>大坂　　綱一</v>
      </c>
    </row>
    <row r="11" spans="1:16" ht="12.75" customHeight="1">
      <c r="A11" s="119"/>
      <c r="B11" s="119"/>
      <c r="C11" s="119"/>
      <c r="D11" s="120" t="str">
        <f t="shared" si="3"/>
        <v>石川･芦 城 中</v>
      </c>
      <c r="E11" s="118">
        <v>1</v>
      </c>
      <c r="F11" s="119">
        <v>6</v>
      </c>
      <c r="G11" s="119">
        <v>2</v>
      </c>
      <c r="H11" s="121" t="s">
        <v>1086</v>
      </c>
      <c r="I11" s="119">
        <v>110</v>
      </c>
      <c r="J11" s="119" t="str">
        <f t="shared" si="4"/>
        <v>白川　　恭平</v>
      </c>
      <c r="K11" s="119">
        <v>105</v>
      </c>
      <c r="L11" s="119" t="str">
        <f t="shared" si="1"/>
        <v>髙鍬　　丈隆</v>
      </c>
      <c r="M11" s="118">
        <v>108</v>
      </c>
      <c r="N11" s="119" t="str">
        <f t="shared" si="2"/>
        <v>木下　　秀明</v>
      </c>
      <c r="O11" s="119">
        <v>106</v>
      </c>
      <c r="P11" s="119" t="str">
        <f t="shared" si="5"/>
        <v>王生　　健太</v>
      </c>
    </row>
    <row r="12" spans="1:16" ht="12.75" customHeight="1">
      <c r="A12" s="119"/>
      <c r="B12" s="119"/>
      <c r="C12" s="119"/>
      <c r="D12" s="120" t="str">
        <f t="shared" si="3"/>
        <v>石川･伏 見 高</v>
      </c>
      <c r="E12" s="118">
        <v>2</v>
      </c>
      <c r="F12" s="119">
        <v>5</v>
      </c>
      <c r="G12" s="119">
        <v>2</v>
      </c>
      <c r="H12" s="121" t="s">
        <v>1087</v>
      </c>
      <c r="I12" s="119">
        <v>458</v>
      </c>
      <c r="J12" s="119" t="str">
        <f t="shared" si="4"/>
        <v>小林　　　諒</v>
      </c>
      <c r="K12" s="119">
        <v>460</v>
      </c>
      <c r="L12" s="119" t="str">
        <f t="shared" si="1"/>
        <v>東　　　克彦</v>
      </c>
      <c r="M12" s="118">
        <v>449</v>
      </c>
      <c r="N12" s="119" t="str">
        <f t="shared" si="2"/>
        <v>高谷　　周平</v>
      </c>
      <c r="O12" s="119">
        <v>446</v>
      </c>
      <c r="P12" s="119" t="str">
        <f t="shared" si="5"/>
        <v>国分　　章平</v>
      </c>
    </row>
    <row r="13" spans="1:16" ht="12.75" customHeight="1">
      <c r="A13" s="119"/>
      <c r="B13" s="119"/>
      <c r="C13" s="119"/>
      <c r="D13" s="120" t="str">
        <f t="shared" si="3"/>
        <v>石川･高尾台中</v>
      </c>
      <c r="E13" s="118">
        <v>1</v>
      </c>
      <c r="F13" s="119">
        <v>2</v>
      </c>
      <c r="G13" s="119">
        <v>3</v>
      </c>
      <c r="H13" s="121" t="s">
        <v>1088</v>
      </c>
      <c r="I13" s="119">
        <v>1904</v>
      </c>
      <c r="J13" s="119" t="str">
        <f t="shared" si="4"/>
        <v>原屋　　　翔</v>
      </c>
      <c r="K13" s="119">
        <v>1919</v>
      </c>
      <c r="L13" s="119" t="str">
        <f t="shared" si="1"/>
        <v>山越　　風鷹</v>
      </c>
      <c r="M13" s="118">
        <v>1924</v>
      </c>
      <c r="N13" s="119" t="str">
        <f t="shared" si="2"/>
        <v>中川　　和紀</v>
      </c>
      <c r="O13" s="119">
        <v>1920</v>
      </c>
      <c r="P13" s="119" t="str">
        <f t="shared" si="5"/>
        <v>横山　　柊太</v>
      </c>
    </row>
    <row r="14" spans="1:16" ht="12.75" customHeight="1">
      <c r="A14" s="119"/>
      <c r="B14" s="119"/>
      <c r="C14" s="119"/>
      <c r="D14" s="120" t="str">
        <f t="shared" si="3"/>
        <v>富山･富 山 大</v>
      </c>
      <c r="E14" s="118">
        <v>1</v>
      </c>
      <c r="F14" s="119">
        <v>3</v>
      </c>
      <c r="G14" s="119">
        <v>4</v>
      </c>
      <c r="H14" s="121" t="s">
        <v>1089</v>
      </c>
      <c r="I14" s="119">
        <v>1</v>
      </c>
      <c r="J14" s="119" t="str">
        <f t="shared" si="4"/>
        <v>有澤　　　徹</v>
      </c>
      <c r="K14" s="119">
        <v>24</v>
      </c>
      <c r="L14" s="119" t="str">
        <f t="shared" si="1"/>
        <v>前沢　　佑哉</v>
      </c>
      <c r="M14" s="118">
        <v>22</v>
      </c>
      <c r="N14" s="119" t="str">
        <f t="shared" si="2"/>
        <v>菅本　　悦也</v>
      </c>
      <c r="O14" s="119">
        <v>21</v>
      </c>
      <c r="P14" s="119" t="str">
        <f t="shared" si="5"/>
        <v>和泉　　圭祐</v>
      </c>
    </row>
    <row r="15" spans="1:16" ht="12.75" customHeight="1">
      <c r="A15" s="119"/>
      <c r="B15" s="119"/>
      <c r="C15" s="119"/>
      <c r="D15" s="120" t="str">
        <f t="shared" si="3"/>
        <v>石川･南 部 中</v>
      </c>
      <c r="E15" s="118">
        <v>1</v>
      </c>
      <c r="F15" s="119">
        <v>5</v>
      </c>
      <c r="G15" s="119">
        <v>5</v>
      </c>
      <c r="H15" s="121" t="s">
        <v>1090</v>
      </c>
      <c r="I15" s="119">
        <v>501</v>
      </c>
      <c r="J15" s="119" t="str">
        <f t="shared" si="4"/>
        <v>野口　　桃佑</v>
      </c>
      <c r="K15" s="119">
        <v>503</v>
      </c>
      <c r="L15" s="119" t="str">
        <f t="shared" si="1"/>
        <v>津田　　慎介</v>
      </c>
      <c r="M15" s="118">
        <v>502</v>
      </c>
      <c r="N15" s="119" t="str">
        <f t="shared" si="2"/>
        <v>宮西　　和矢</v>
      </c>
      <c r="O15" s="119">
        <v>505</v>
      </c>
      <c r="P15" s="119" t="str">
        <f t="shared" si="5"/>
        <v>丸尾　　佳寛</v>
      </c>
    </row>
    <row r="16" spans="1:16" ht="12.75" customHeight="1">
      <c r="A16" s="119"/>
      <c r="B16" s="119"/>
      <c r="C16" s="119"/>
      <c r="D16" s="120" t="str">
        <f t="shared" si="3"/>
        <v>石川･小松市高</v>
      </c>
      <c r="E16" s="118">
        <v>2</v>
      </c>
      <c r="F16" s="119">
        <v>8</v>
      </c>
      <c r="G16" s="119">
        <v>3</v>
      </c>
      <c r="H16" s="121" t="s">
        <v>1091</v>
      </c>
      <c r="I16" s="119">
        <v>688</v>
      </c>
      <c r="J16" s="119" t="str">
        <f t="shared" si="4"/>
        <v>武田　　淳也</v>
      </c>
      <c r="K16" s="119">
        <v>686</v>
      </c>
      <c r="L16" s="119" t="str">
        <f t="shared" si="1"/>
        <v>赤井　　洸介</v>
      </c>
      <c r="M16" s="118">
        <v>695</v>
      </c>
      <c r="N16" s="119" t="str">
        <f t="shared" si="2"/>
        <v>米一　　伸哉</v>
      </c>
      <c r="O16" s="119">
        <v>689</v>
      </c>
      <c r="P16" s="119" t="str">
        <f t="shared" si="5"/>
        <v>中谷　　鷹人</v>
      </c>
    </row>
    <row r="17" spans="1:16" ht="12.75" customHeight="1">
      <c r="A17" s="119"/>
      <c r="B17" s="119"/>
      <c r="C17" s="119"/>
      <c r="D17" s="120" t="str">
        <f>IF(I17="","",VLOOKUP(I17,$J$51:$M$199,4))&amp;"A"</f>
        <v>石川･板 津 中A</v>
      </c>
      <c r="E17" s="118">
        <v>1</v>
      </c>
      <c r="F17" s="119">
        <v>4</v>
      </c>
      <c r="G17" s="119">
        <v>6</v>
      </c>
      <c r="H17" s="121" t="s">
        <v>1092</v>
      </c>
      <c r="I17" s="119">
        <v>39</v>
      </c>
      <c r="J17" s="119" t="str">
        <f t="shared" si="4"/>
        <v>前野　　智哉</v>
      </c>
      <c r="K17" s="119">
        <v>32</v>
      </c>
      <c r="L17" s="119" t="str">
        <f t="shared" si="1"/>
        <v>林　　　魁星</v>
      </c>
      <c r="M17" s="118">
        <v>37</v>
      </c>
      <c r="N17" s="119" t="str">
        <f t="shared" si="2"/>
        <v>前吉　　立樹</v>
      </c>
      <c r="O17" s="119">
        <v>41</v>
      </c>
      <c r="P17" s="119" t="str">
        <f t="shared" si="5"/>
        <v>源田　　斗輝</v>
      </c>
    </row>
    <row r="18" spans="1:16" ht="12.75" customHeight="1">
      <c r="A18" s="119"/>
      <c r="B18" s="119"/>
      <c r="C18" s="119"/>
      <c r="D18" s="120" t="s">
        <v>1093</v>
      </c>
      <c r="E18" s="118">
        <v>1</v>
      </c>
      <c r="F18" s="119">
        <v>8</v>
      </c>
      <c r="G18" s="119">
        <v>7</v>
      </c>
      <c r="H18" s="121" t="s">
        <v>1094</v>
      </c>
      <c r="I18" s="119">
        <v>21</v>
      </c>
      <c r="J18" s="119" t="s">
        <v>214</v>
      </c>
      <c r="K18" s="119">
        <v>36</v>
      </c>
      <c r="L18" s="119" t="s">
        <v>223</v>
      </c>
      <c r="M18" s="118">
        <v>28</v>
      </c>
      <c r="N18" s="119" t="str">
        <f t="shared" si="2"/>
        <v>浦田　　佳嗣</v>
      </c>
      <c r="O18" s="119">
        <v>25</v>
      </c>
      <c r="P18" s="119" t="str">
        <f t="shared" si="5"/>
        <v>山路　　大樹</v>
      </c>
    </row>
    <row r="19" spans="1:16" ht="12.75" customHeight="1">
      <c r="A19" s="119"/>
      <c r="B19" s="119"/>
      <c r="C19" s="119"/>
      <c r="D19" s="120">
        <f>IF(I19="","",VLOOKUP(I19,$J$51:$M$199,4))</f>
      </c>
      <c r="E19" s="118">
        <v>2</v>
      </c>
      <c r="F19" s="119">
        <v>2</v>
      </c>
      <c r="G19" s="119"/>
      <c r="H19" s="122"/>
      <c r="I19" s="119"/>
      <c r="J19" s="119">
        <f>IF(I19="","",VLOOKUP(I19,$J$51:$M$199,2))</f>
      </c>
      <c r="K19" s="119"/>
      <c r="L19" s="119">
        <f>IF(K19="","",VLOOKUP(K19,$J$51:$M$199,2))</f>
      </c>
      <c r="M19" s="118"/>
      <c r="N19" s="119">
        <f t="shared" si="2"/>
      </c>
      <c r="O19" s="119"/>
      <c r="P19" s="119">
        <f t="shared" si="5"/>
      </c>
    </row>
    <row r="20" spans="1:16" ht="12.75" customHeight="1">
      <c r="A20" s="119"/>
      <c r="B20" s="119"/>
      <c r="C20" s="119"/>
      <c r="D20" s="120">
        <f>IF(I20="","",VLOOKUP(I20,$J$51:$M$199,4))</f>
      </c>
      <c r="E20" s="118">
        <v>2</v>
      </c>
      <c r="F20" s="119">
        <v>3</v>
      </c>
      <c r="G20" s="119"/>
      <c r="H20" s="121"/>
      <c r="I20" s="119"/>
      <c r="J20" s="119">
        <f>IF(I20="","",VLOOKUP(I20,$J$51:$M$199,2))</f>
      </c>
      <c r="K20" s="119"/>
      <c r="L20" s="119">
        <f>IF(K20="","",VLOOKUP(K20,$J$51:$M$199,2))</f>
      </c>
      <c r="M20" s="118"/>
      <c r="N20" s="119">
        <f t="shared" si="2"/>
      </c>
      <c r="O20" s="119"/>
      <c r="P20" s="119">
        <f t="shared" si="5"/>
      </c>
    </row>
    <row r="21" spans="1:16" ht="12.75" customHeight="1">
      <c r="A21" s="119"/>
      <c r="B21" s="119"/>
      <c r="C21" s="119"/>
      <c r="D21" s="120">
        <f>IF(I21="","",VLOOKUP(I21,$J$51:$M$199,4))</f>
      </c>
      <c r="E21" s="118">
        <v>2</v>
      </c>
      <c r="F21" s="119">
        <v>4</v>
      </c>
      <c r="G21" s="119"/>
      <c r="H21" s="121"/>
      <c r="I21" s="119"/>
      <c r="J21" s="119">
        <f>IF(I21="","",VLOOKUP(I21,$J$51:$M$199,2))</f>
      </c>
      <c r="K21" s="119"/>
      <c r="L21" s="119">
        <f>IF(K21="","",VLOOKUP(K21,$J$51:$M$199,2))</f>
      </c>
      <c r="M21" s="118"/>
      <c r="N21" s="119">
        <f t="shared" si="2"/>
      </c>
      <c r="O21" s="119"/>
      <c r="P21" s="119">
        <f t="shared" si="5"/>
      </c>
    </row>
    <row r="22" spans="1:16" ht="12.75" customHeight="1">
      <c r="A22" s="119"/>
      <c r="B22" s="119"/>
      <c r="C22" s="119"/>
      <c r="D22" s="120">
        <f>IF(I22="","",VLOOKUP(I22,$J$51:$M$199,4))</f>
      </c>
      <c r="E22" s="118">
        <v>2</v>
      </c>
      <c r="F22" s="119">
        <v>7</v>
      </c>
      <c r="G22" s="119"/>
      <c r="H22" s="121"/>
      <c r="I22" s="119"/>
      <c r="J22" s="119">
        <f>IF(I22="","",VLOOKUP(I22,$J$51:$M$199,2))</f>
      </c>
      <c r="K22" s="119"/>
      <c r="L22" s="119">
        <f>IF(K22="","",VLOOKUP(K22,$J$51:$M$199,2))</f>
      </c>
      <c r="M22" s="118"/>
      <c r="N22" s="119">
        <f t="shared" si="2"/>
      </c>
      <c r="O22" s="119"/>
      <c r="P22" s="119">
        <f t="shared" si="5"/>
      </c>
    </row>
    <row r="23" spans="1:16" ht="12.75" customHeight="1">
      <c r="A23" s="119"/>
      <c r="B23" s="119"/>
      <c r="C23" s="119"/>
      <c r="D23" s="120">
        <f>IF(I23="","",VLOOKUP(I23,$J$51:$M$199,4))</f>
      </c>
      <c r="E23" s="118">
        <v>3</v>
      </c>
      <c r="F23" s="119">
        <v>4</v>
      </c>
      <c r="G23" s="119"/>
      <c r="H23" s="121"/>
      <c r="I23" s="119"/>
      <c r="J23" s="119">
        <f>IF(I23="","",VLOOKUP(I23,$J$51:$M$199,2))</f>
      </c>
      <c r="K23" s="119"/>
      <c r="L23" s="119">
        <f>IF(K23="","",VLOOKUP(K23,$J$51:$M$199,2))</f>
      </c>
      <c r="M23" s="118"/>
      <c r="N23" s="119">
        <f t="shared" si="2"/>
      </c>
      <c r="O23" s="119"/>
      <c r="P23" s="119">
        <f t="shared" si="5"/>
      </c>
    </row>
    <row r="24" spans="1:16" ht="12.75">
      <c r="A24" s="119"/>
      <c r="B24" s="119"/>
      <c r="C24" s="119"/>
      <c r="D24" s="120"/>
      <c r="E24" s="118"/>
      <c r="F24" s="119"/>
      <c r="G24" s="119"/>
      <c r="H24" s="121"/>
      <c r="I24" s="119"/>
      <c r="J24" s="119"/>
      <c r="K24" s="119"/>
      <c r="L24" s="119"/>
      <c r="M24" s="118"/>
      <c r="N24" s="119"/>
      <c r="O24" s="119"/>
      <c r="P24" s="119"/>
    </row>
    <row r="25" spans="1:16" ht="12.75">
      <c r="A25" s="119"/>
      <c r="B25" s="119"/>
      <c r="C25" s="119"/>
      <c r="D25" s="120"/>
      <c r="E25" s="118"/>
      <c r="F25" s="119"/>
      <c r="G25" s="119"/>
      <c r="H25" s="120"/>
      <c r="I25" s="119"/>
      <c r="J25" s="119"/>
      <c r="K25" s="119"/>
      <c r="L25" s="119"/>
      <c r="M25" s="118"/>
      <c r="N25" s="119"/>
      <c r="O25" s="119"/>
      <c r="P25" s="119"/>
    </row>
    <row r="26" spans="1:16" ht="12.75">
      <c r="A26" s="119"/>
      <c r="B26" s="119"/>
      <c r="C26" s="119"/>
      <c r="D26" s="120"/>
      <c r="E26" s="118"/>
      <c r="F26" s="119"/>
      <c r="G26" s="119"/>
      <c r="H26" s="120"/>
      <c r="I26" s="119"/>
      <c r="J26" s="119"/>
      <c r="K26" s="119"/>
      <c r="L26" s="119"/>
      <c r="M26" s="118"/>
      <c r="N26" s="119"/>
      <c r="O26" s="119"/>
      <c r="P26" s="119"/>
    </row>
    <row r="27" spans="1:16" ht="12.75" customHeight="1">
      <c r="A27" s="119"/>
      <c r="B27" s="119"/>
      <c r="C27" s="119"/>
      <c r="D27" s="120">
        <f>IF(I27="","",VLOOKUP(I27,$J$51:$M$188,4))</f>
      </c>
      <c r="E27" s="119"/>
      <c r="F27" s="119"/>
      <c r="G27" s="119"/>
      <c r="H27" s="119"/>
      <c r="I27" s="119"/>
      <c r="J27" s="119">
        <f>IF(I27="","",VLOOKUP(I27,$J$51:$M$188,2))</f>
      </c>
      <c r="K27" s="119"/>
      <c r="L27" s="119">
        <f>IF(K27="","",VLOOKUP(K27,$J$51:$M$188,2))</f>
      </c>
      <c r="M27" s="119"/>
      <c r="N27" s="119">
        <f>IF(M27="","",VLOOKUP(M27,$J$51:$M$188,2))</f>
      </c>
      <c r="O27" s="119"/>
      <c r="P27" s="119">
        <f>IF(O27="","",VLOOKUP(O27,$J$51:$M$188,2))</f>
      </c>
    </row>
    <row r="28" spans="1:16" ht="12.75" customHeight="1">
      <c r="A28" s="119"/>
      <c r="B28" s="119"/>
      <c r="C28" s="119"/>
      <c r="D28" s="120">
        <f>IF(I28="","",VLOOKUP(I28,$J$51:$M$188,4))</f>
      </c>
      <c r="E28" s="119"/>
      <c r="F28" s="119"/>
      <c r="G28" s="119"/>
      <c r="H28" s="119"/>
      <c r="I28" s="119"/>
      <c r="J28" s="119">
        <f>IF(I28="","",VLOOKUP(I28,$J$51:$M$188,2))</f>
      </c>
      <c r="K28" s="119"/>
      <c r="L28" s="119">
        <f>IF(K28="","",VLOOKUP(K28,$J$51:$M$188,2))</f>
      </c>
      <c r="M28" s="119"/>
      <c r="N28" s="119">
        <f>IF(M28="","",VLOOKUP(M28,$J$51:$M$188,2))</f>
      </c>
      <c r="O28" s="119"/>
      <c r="P28" s="119">
        <f>IF(O28="","",VLOOKUP(O28,$J$51:$M$188,2))</f>
      </c>
    </row>
    <row r="29" spans="1:16" ht="10.5" customHeight="1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</row>
    <row r="30" spans="1:16" ht="10.5" customHeight="1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</row>
    <row r="31" spans="1:16" ht="10.5" customHeight="1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</row>
    <row r="32" spans="1:16" ht="10.5" customHeight="1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</row>
    <row r="33" spans="1:16" ht="10.5" customHeight="1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</row>
    <row r="34" spans="1:16" ht="10.5" customHeight="1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</row>
    <row r="35" spans="1:16" ht="10.5" customHeight="1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</row>
    <row r="36" spans="1:16" ht="10.5" customHeight="1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</row>
    <row r="37" spans="1:16" ht="10.5" customHeight="1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</row>
    <row r="38" spans="1:16" ht="10.5" customHeight="1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</row>
    <row r="39" spans="1:16" ht="10.5" customHeight="1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</row>
    <row r="40" spans="1:16" ht="10.5" customHeight="1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</row>
    <row r="41" spans="1:16" ht="10.5" customHeight="1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</row>
    <row r="42" spans="1:16" ht="10.5" customHeight="1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</row>
    <row r="43" spans="1:16" ht="10.5" customHeight="1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</row>
    <row r="44" spans="1:16" ht="10.5" customHeight="1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</row>
    <row r="45" spans="1:16" ht="10.5" customHeight="1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</row>
    <row r="46" spans="1:16" ht="10.5" customHeight="1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</row>
    <row r="47" spans="1:16" ht="10.5" customHeight="1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</row>
    <row r="48" spans="1:16" ht="10.5" customHeight="1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</row>
    <row r="49" spans="1:16" ht="10.5" customHeight="1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</row>
    <row r="50" spans="1:16" ht="10.5" customHeight="1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</row>
    <row r="51" spans="1:16" ht="12.75" customHeight="1">
      <c r="A51" s="119"/>
      <c r="B51" s="119"/>
      <c r="C51" s="119"/>
      <c r="D51" s="119"/>
      <c r="E51" s="119"/>
      <c r="F51" s="119"/>
      <c r="G51" s="119"/>
      <c r="H51" s="119"/>
      <c r="I51" s="119"/>
      <c r="J51" s="121">
        <v>1</v>
      </c>
      <c r="K51" s="121" t="s">
        <v>787</v>
      </c>
      <c r="L51" s="121">
        <v>1</v>
      </c>
      <c r="M51" s="121" t="s">
        <v>84</v>
      </c>
      <c r="N51" s="119"/>
      <c r="O51" s="119"/>
      <c r="P51" s="119"/>
    </row>
    <row r="52" spans="1:16" ht="12.75" customHeight="1">
      <c r="A52" s="119"/>
      <c r="B52" s="119"/>
      <c r="C52" s="119"/>
      <c r="D52" s="119"/>
      <c r="E52" s="119"/>
      <c r="F52" s="119"/>
      <c r="G52" s="119"/>
      <c r="H52" s="119"/>
      <c r="I52" s="119"/>
      <c r="J52" s="121">
        <v>1</v>
      </c>
      <c r="K52" s="121" t="s">
        <v>739</v>
      </c>
      <c r="L52" s="121">
        <v>4</v>
      </c>
      <c r="M52" s="121" t="s">
        <v>263</v>
      </c>
      <c r="N52" s="119"/>
      <c r="O52" s="119"/>
      <c r="P52" s="119"/>
    </row>
    <row r="53" spans="1:16" ht="12.75" customHeight="1">
      <c r="A53" s="119"/>
      <c r="B53" s="119"/>
      <c r="C53" s="119"/>
      <c r="D53" s="119"/>
      <c r="E53" s="119"/>
      <c r="F53" s="119"/>
      <c r="G53" s="119"/>
      <c r="H53" s="119"/>
      <c r="I53" s="119"/>
      <c r="J53" s="121">
        <v>2</v>
      </c>
      <c r="K53" s="121" t="s">
        <v>177</v>
      </c>
      <c r="L53" s="121">
        <v>1</v>
      </c>
      <c r="M53" s="121" t="s">
        <v>84</v>
      </c>
      <c r="N53" s="119"/>
      <c r="O53" s="119"/>
      <c r="P53" s="119"/>
    </row>
    <row r="54" spans="1:16" ht="12.75" customHeight="1">
      <c r="A54" s="119"/>
      <c r="B54" s="119"/>
      <c r="C54" s="119"/>
      <c r="D54" s="119"/>
      <c r="E54" s="119"/>
      <c r="F54" s="119"/>
      <c r="G54" s="119"/>
      <c r="H54" s="119"/>
      <c r="I54" s="119"/>
      <c r="J54" s="121">
        <v>2</v>
      </c>
      <c r="K54" s="121" t="s">
        <v>271</v>
      </c>
      <c r="L54" s="121">
        <v>4</v>
      </c>
      <c r="M54" s="121" t="s">
        <v>263</v>
      </c>
      <c r="N54" s="119"/>
      <c r="O54" s="119"/>
      <c r="P54" s="119"/>
    </row>
    <row r="55" spans="1:16" ht="12.75" customHeight="1">
      <c r="A55" s="119"/>
      <c r="B55" s="119"/>
      <c r="C55" s="119"/>
      <c r="D55" s="119"/>
      <c r="E55" s="119"/>
      <c r="F55" s="119"/>
      <c r="G55" s="119"/>
      <c r="H55" s="119"/>
      <c r="I55" s="119"/>
      <c r="J55" s="121">
        <v>3</v>
      </c>
      <c r="K55" s="121" t="s">
        <v>580</v>
      </c>
      <c r="L55" s="121">
        <v>4</v>
      </c>
      <c r="M55" s="121" t="s">
        <v>263</v>
      </c>
      <c r="N55" s="119"/>
      <c r="O55" s="119"/>
      <c r="P55" s="119"/>
    </row>
    <row r="56" spans="1:16" ht="12.75" customHeight="1">
      <c r="A56" s="119"/>
      <c r="B56" s="119"/>
      <c r="C56" s="119"/>
      <c r="D56" s="119"/>
      <c r="E56" s="119"/>
      <c r="F56" s="119"/>
      <c r="G56" s="119"/>
      <c r="H56" s="119"/>
      <c r="I56" s="119"/>
      <c r="J56" s="121">
        <v>7</v>
      </c>
      <c r="K56" s="121" t="s">
        <v>267</v>
      </c>
      <c r="L56" s="121">
        <v>4</v>
      </c>
      <c r="M56" s="121" t="s">
        <v>263</v>
      </c>
      <c r="N56" s="119"/>
      <c r="O56" s="119"/>
      <c r="P56" s="119"/>
    </row>
    <row r="57" spans="1:16" ht="12.75" customHeight="1">
      <c r="A57" s="119"/>
      <c r="B57" s="119"/>
      <c r="C57" s="119"/>
      <c r="D57" s="119"/>
      <c r="E57" s="119"/>
      <c r="F57" s="119"/>
      <c r="G57" s="119"/>
      <c r="H57" s="119"/>
      <c r="I57" s="119"/>
      <c r="J57" s="121">
        <v>13</v>
      </c>
      <c r="K57" s="121" t="s">
        <v>262</v>
      </c>
      <c r="L57" s="121">
        <v>3</v>
      </c>
      <c r="M57" s="121" t="s">
        <v>263</v>
      </c>
      <c r="N57" s="119"/>
      <c r="O57" s="119"/>
      <c r="P57" s="119"/>
    </row>
    <row r="58" spans="1:16" ht="12.75" customHeight="1">
      <c r="A58" s="119"/>
      <c r="B58" s="119"/>
      <c r="C58" s="119"/>
      <c r="D58" s="119"/>
      <c r="E58" s="119"/>
      <c r="F58" s="119"/>
      <c r="G58" s="119"/>
      <c r="H58" s="119"/>
      <c r="I58" s="119"/>
      <c r="J58" s="121">
        <v>14</v>
      </c>
      <c r="K58" s="121" t="s">
        <v>891</v>
      </c>
      <c r="L58" s="121">
        <v>2</v>
      </c>
      <c r="M58" s="121" t="s">
        <v>263</v>
      </c>
      <c r="N58" s="119"/>
      <c r="O58" s="119"/>
      <c r="P58" s="119"/>
    </row>
    <row r="59" spans="1:16" ht="12.75" customHeight="1">
      <c r="A59" s="119"/>
      <c r="B59" s="119"/>
      <c r="C59" s="119"/>
      <c r="D59" s="119"/>
      <c r="E59" s="119"/>
      <c r="F59" s="119"/>
      <c r="G59" s="119"/>
      <c r="H59" s="119"/>
      <c r="I59" s="119"/>
      <c r="J59" s="121">
        <v>16</v>
      </c>
      <c r="K59" s="121" t="s">
        <v>370</v>
      </c>
      <c r="L59" s="121">
        <v>2</v>
      </c>
      <c r="M59" s="121" t="s">
        <v>263</v>
      </c>
      <c r="N59" s="119"/>
      <c r="O59" s="119"/>
      <c r="P59" s="119"/>
    </row>
    <row r="60" spans="1:16" ht="12.75" customHeight="1">
      <c r="A60" s="119"/>
      <c r="B60" s="119"/>
      <c r="C60" s="119"/>
      <c r="D60" s="119"/>
      <c r="E60" s="119"/>
      <c r="F60" s="119"/>
      <c r="G60" s="119"/>
      <c r="H60" s="119"/>
      <c r="I60" s="119"/>
      <c r="J60" s="121">
        <v>17</v>
      </c>
      <c r="K60" s="121" t="s">
        <v>390</v>
      </c>
      <c r="L60" s="121">
        <v>2</v>
      </c>
      <c r="M60" s="121" t="s">
        <v>263</v>
      </c>
      <c r="N60" s="119"/>
      <c r="O60" s="119"/>
      <c r="P60" s="119"/>
    </row>
    <row r="61" spans="1:16" ht="12.75" customHeight="1">
      <c r="A61" s="119"/>
      <c r="B61" s="119"/>
      <c r="C61" s="119"/>
      <c r="D61" s="119"/>
      <c r="E61" s="119"/>
      <c r="F61" s="119"/>
      <c r="G61" s="119"/>
      <c r="H61" s="119"/>
      <c r="I61" s="119"/>
      <c r="J61" s="121">
        <v>18</v>
      </c>
      <c r="K61" s="121" t="s">
        <v>285</v>
      </c>
      <c r="L61" s="121">
        <v>2</v>
      </c>
      <c r="M61" s="121" t="s">
        <v>263</v>
      </c>
      <c r="N61" s="119"/>
      <c r="O61" s="119"/>
      <c r="P61" s="119"/>
    </row>
    <row r="62" spans="1:16" ht="12.75" customHeight="1">
      <c r="A62" s="119"/>
      <c r="B62" s="119"/>
      <c r="C62" s="119"/>
      <c r="D62" s="119"/>
      <c r="E62" s="119"/>
      <c r="F62" s="119"/>
      <c r="G62" s="119"/>
      <c r="H62" s="119"/>
      <c r="I62" s="119"/>
      <c r="J62" s="121">
        <v>21</v>
      </c>
      <c r="K62" s="121" t="s">
        <v>83</v>
      </c>
      <c r="L62" s="121">
        <v>2</v>
      </c>
      <c r="M62" s="121" t="s">
        <v>84</v>
      </c>
      <c r="N62" s="119"/>
      <c r="O62" s="119"/>
      <c r="P62" s="119"/>
    </row>
    <row r="63" spans="1:16" ht="12.75" customHeight="1">
      <c r="A63" s="119"/>
      <c r="B63" s="119"/>
      <c r="C63" s="119"/>
      <c r="D63" s="119"/>
      <c r="E63" s="119"/>
      <c r="F63" s="119"/>
      <c r="G63" s="119"/>
      <c r="H63" s="119"/>
      <c r="I63" s="119"/>
      <c r="J63" s="121">
        <v>21</v>
      </c>
      <c r="K63" s="121" t="s">
        <v>214</v>
      </c>
      <c r="L63" s="121">
        <v>1</v>
      </c>
      <c r="M63" s="121" t="s">
        <v>80</v>
      </c>
      <c r="N63" s="119"/>
      <c r="O63" s="119"/>
      <c r="P63" s="119"/>
    </row>
    <row r="64" spans="1:16" ht="12.75" customHeight="1">
      <c r="A64" s="119"/>
      <c r="B64" s="119"/>
      <c r="C64" s="119"/>
      <c r="D64" s="119"/>
      <c r="E64" s="119"/>
      <c r="F64" s="119"/>
      <c r="G64" s="119"/>
      <c r="H64" s="119"/>
      <c r="I64" s="119"/>
      <c r="J64" s="121">
        <v>22</v>
      </c>
      <c r="K64" s="121" t="s">
        <v>633</v>
      </c>
      <c r="L64" s="121">
        <v>2</v>
      </c>
      <c r="M64" s="121" t="s">
        <v>84</v>
      </c>
      <c r="N64" s="119"/>
      <c r="O64" s="119"/>
      <c r="P64" s="119"/>
    </row>
    <row r="65" spans="1:16" ht="12.75" customHeight="1">
      <c r="A65" s="119"/>
      <c r="B65" s="119"/>
      <c r="C65" s="119"/>
      <c r="D65" s="119"/>
      <c r="E65" s="119"/>
      <c r="F65" s="119"/>
      <c r="G65" s="119"/>
      <c r="H65" s="119"/>
      <c r="I65" s="119"/>
      <c r="J65" s="121">
        <v>23</v>
      </c>
      <c r="K65" s="121" t="s">
        <v>174</v>
      </c>
      <c r="L65" s="121">
        <v>2</v>
      </c>
      <c r="M65" s="121" t="s">
        <v>84</v>
      </c>
      <c r="N65" s="119"/>
      <c r="O65" s="119"/>
      <c r="P65" s="119"/>
    </row>
    <row r="66" spans="1:16" ht="12.75" customHeight="1">
      <c r="A66" s="119"/>
      <c r="B66" s="119"/>
      <c r="C66" s="119"/>
      <c r="D66" s="119"/>
      <c r="E66" s="119"/>
      <c r="F66" s="119"/>
      <c r="G66" s="119"/>
      <c r="H66" s="119"/>
      <c r="I66" s="119"/>
      <c r="J66" s="121">
        <v>24</v>
      </c>
      <c r="K66" s="121" t="s">
        <v>140</v>
      </c>
      <c r="L66" s="121">
        <v>2</v>
      </c>
      <c r="M66" s="121" t="s">
        <v>84</v>
      </c>
      <c r="N66" s="119"/>
      <c r="O66" s="119"/>
      <c r="P66" s="119"/>
    </row>
    <row r="67" spans="1:16" ht="12.75" customHeight="1">
      <c r="A67" s="119"/>
      <c r="B67" s="119"/>
      <c r="C67" s="119"/>
      <c r="D67" s="119"/>
      <c r="E67" s="119"/>
      <c r="F67" s="119"/>
      <c r="G67" s="119"/>
      <c r="H67" s="119"/>
      <c r="I67" s="119"/>
      <c r="J67" s="121">
        <v>24</v>
      </c>
      <c r="K67" s="121" t="s">
        <v>1095</v>
      </c>
      <c r="L67" s="121">
        <v>1</v>
      </c>
      <c r="M67" s="121" t="s">
        <v>80</v>
      </c>
      <c r="N67" s="119"/>
      <c r="O67" s="119"/>
      <c r="P67" s="119"/>
    </row>
    <row r="68" spans="1:16" ht="12.75" customHeight="1">
      <c r="A68" s="119"/>
      <c r="B68" s="119"/>
      <c r="C68" s="119"/>
      <c r="D68" s="119"/>
      <c r="E68" s="119"/>
      <c r="F68" s="119"/>
      <c r="G68" s="119"/>
      <c r="H68" s="119"/>
      <c r="I68" s="119"/>
      <c r="J68" s="121">
        <v>25</v>
      </c>
      <c r="K68" s="121" t="s">
        <v>203</v>
      </c>
      <c r="L68" s="121">
        <v>1</v>
      </c>
      <c r="M68" s="121" t="s">
        <v>80</v>
      </c>
      <c r="N68" s="119"/>
      <c r="O68" s="119"/>
      <c r="P68" s="119"/>
    </row>
    <row r="69" spans="1:16" ht="12.75" customHeight="1">
      <c r="A69" s="119"/>
      <c r="B69" s="119"/>
      <c r="C69" s="119"/>
      <c r="D69" s="119"/>
      <c r="E69" s="119"/>
      <c r="F69" s="119"/>
      <c r="G69" s="119"/>
      <c r="H69" s="119"/>
      <c r="I69" s="119"/>
      <c r="J69" s="121">
        <v>25</v>
      </c>
      <c r="K69" s="121" t="s">
        <v>611</v>
      </c>
      <c r="L69" s="121">
        <v>4</v>
      </c>
      <c r="M69" s="121" t="s">
        <v>276</v>
      </c>
      <c r="N69" s="119"/>
      <c r="O69" s="119"/>
      <c r="P69" s="119"/>
    </row>
    <row r="70" spans="1:16" ht="12.75" customHeight="1">
      <c r="A70" s="119"/>
      <c r="B70" s="119"/>
      <c r="C70" s="119"/>
      <c r="D70" s="119"/>
      <c r="E70" s="119"/>
      <c r="F70" s="119"/>
      <c r="G70" s="119"/>
      <c r="H70" s="119"/>
      <c r="I70" s="119"/>
      <c r="J70" s="121">
        <v>28</v>
      </c>
      <c r="K70" s="121" t="s">
        <v>192</v>
      </c>
      <c r="L70" s="121">
        <v>1</v>
      </c>
      <c r="M70" s="121" t="s">
        <v>80</v>
      </c>
      <c r="N70" s="119"/>
      <c r="O70" s="119"/>
      <c r="P70" s="119"/>
    </row>
    <row r="71" spans="1:16" ht="12.75" customHeight="1">
      <c r="A71" s="119"/>
      <c r="B71" s="119"/>
      <c r="C71" s="119"/>
      <c r="D71" s="119"/>
      <c r="E71" s="119"/>
      <c r="F71" s="119"/>
      <c r="G71" s="119"/>
      <c r="H71" s="119"/>
      <c r="I71" s="119"/>
      <c r="J71" s="121">
        <v>28</v>
      </c>
      <c r="K71" s="121" t="s">
        <v>764</v>
      </c>
      <c r="L71" s="121">
        <v>3</v>
      </c>
      <c r="M71" s="121" t="s">
        <v>276</v>
      </c>
      <c r="N71" s="119"/>
      <c r="O71" s="119"/>
      <c r="P71" s="119"/>
    </row>
    <row r="72" spans="1:16" ht="12.75" customHeight="1">
      <c r="A72" s="119"/>
      <c r="B72" s="119"/>
      <c r="C72" s="119"/>
      <c r="D72" s="119"/>
      <c r="E72" s="119"/>
      <c r="F72" s="119"/>
      <c r="G72" s="119"/>
      <c r="H72" s="119"/>
      <c r="I72" s="119"/>
      <c r="J72" s="121">
        <v>31</v>
      </c>
      <c r="K72" s="121" t="s">
        <v>93</v>
      </c>
      <c r="L72" s="121">
        <v>2</v>
      </c>
      <c r="M72" s="121" t="s">
        <v>80</v>
      </c>
      <c r="N72" s="119"/>
      <c r="O72" s="119"/>
      <c r="P72" s="119"/>
    </row>
    <row r="73" spans="1:16" ht="12.75" customHeight="1">
      <c r="A73" s="119"/>
      <c r="B73" s="119"/>
      <c r="C73" s="119"/>
      <c r="D73" s="119"/>
      <c r="E73" s="119"/>
      <c r="F73" s="119"/>
      <c r="G73" s="119"/>
      <c r="H73" s="119"/>
      <c r="I73" s="119"/>
      <c r="J73" s="121">
        <v>32</v>
      </c>
      <c r="K73" s="121" t="s">
        <v>123</v>
      </c>
      <c r="L73" s="121">
        <v>2</v>
      </c>
      <c r="M73" s="121" t="s">
        <v>80</v>
      </c>
      <c r="N73" s="119"/>
      <c r="O73" s="119"/>
      <c r="P73" s="119"/>
    </row>
    <row r="74" spans="1:16" ht="12.75" customHeight="1">
      <c r="A74" s="119"/>
      <c r="B74" s="119"/>
      <c r="C74" s="119"/>
      <c r="D74" s="119"/>
      <c r="E74" s="119"/>
      <c r="F74" s="119"/>
      <c r="G74" s="119"/>
      <c r="H74" s="119"/>
      <c r="I74" s="119"/>
      <c r="J74" s="121">
        <v>34</v>
      </c>
      <c r="K74" s="121" t="s">
        <v>126</v>
      </c>
      <c r="L74" s="121">
        <v>2</v>
      </c>
      <c r="M74" s="121" t="s">
        <v>80</v>
      </c>
      <c r="N74" s="119"/>
      <c r="O74" s="119"/>
      <c r="P74" s="119"/>
    </row>
    <row r="75" spans="1:16" ht="12.75" customHeight="1">
      <c r="A75" s="119"/>
      <c r="B75" s="119"/>
      <c r="C75" s="119"/>
      <c r="D75" s="119"/>
      <c r="E75" s="119"/>
      <c r="F75" s="119"/>
      <c r="G75" s="119"/>
      <c r="H75" s="119"/>
      <c r="I75" s="119"/>
      <c r="J75" s="121">
        <v>35</v>
      </c>
      <c r="K75" s="121" t="s">
        <v>585</v>
      </c>
      <c r="L75" s="121">
        <v>3</v>
      </c>
      <c r="M75" s="121" t="s">
        <v>276</v>
      </c>
      <c r="N75" s="119"/>
      <c r="O75" s="119"/>
      <c r="P75" s="119"/>
    </row>
    <row r="76" spans="1:16" ht="12.75" customHeight="1">
      <c r="A76" s="119"/>
      <c r="B76" s="119"/>
      <c r="C76" s="119"/>
      <c r="D76" s="119"/>
      <c r="E76" s="119"/>
      <c r="F76" s="119"/>
      <c r="G76" s="119"/>
      <c r="H76" s="119"/>
      <c r="I76" s="119"/>
      <c r="J76" s="121">
        <v>36</v>
      </c>
      <c r="K76" s="121" t="s">
        <v>321</v>
      </c>
      <c r="L76" s="121">
        <v>2</v>
      </c>
      <c r="M76" s="121" t="s">
        <v>276</v>
      </c>
      <c r="N76" s="119"/>
      <c r="O76" s="119"/>
      <c r="P76" s="119"/>
    </row>
    <row r="77" spans="1:16" ht="12.75" customHeight="1">
      <c r="A77" s="119"/>
      <c r="B77" s="119"/>
      <c r="C77" s="119"/>
      <c r="D77" s="119"/>
      <c r="E77" s="119"/>
      <c r="F77" s="119"/>
      <c r="G77" s="119"/>
      <c r="H77" s="119"/>
      <c r="I77" s="119"/>
      <c r="J77" s="121">
        <v>37</v>
      </c>
      <c r="K77" s="121" t="s">
        <v>158</v>
      </c>
      <c r="L77" s="121">
        <v>2</v>
      </c>
      <c r="M77" s="121" t="s">
        <v>80</v>
      </c>
      <c r="N77" s="119"/>
      <c r="O77" s="119"/>
      <c r="P77" s="119"/>
    </row>
    <row r="78" spans="1:16" ht="12.75" customHeight="1">
      <c r="A78" s="119"/>
      <c r="B78" s="119"/>
      <c r="C78" s="119"/>
      <c r="D78" s="119"/>
      <c r="E78" s="119"/>
      <c r="F78" s="119"/>
      <c r="G78" s="119"/>
      <c r="H78" s="119"/>
      <c r="I78" s="119"/>
      <c r="J78" s="121">
        <v>38</v>
      </c>
      <c r="K78" s="121" t="s">
        <v>146</v>
      </c>
      <c r="L78" s="121">
        <v>2</v>
      </c>
      <c r="M78" s="121" t="s">
        <v>80</v>
      </c>
      <c r="N78" s="119"/>
      <c r="O78" s="119"/>
      <c r="P78" s="119"/>
    </row>
    <row r="79" spans="1:16" ht="12.75" customHeight="1">
      <c r="A79" s="119"/>
      <c r="B79" s="119"/>
      <c r="C79" s="119"/>
      <c r="D79" s="119"/>
      <c r="E79" s="119"/>
      <c r="F79" s="119"/>
      <c r="G79" s="119"/>
      <c r="H79" s="119"/>
      <c r="I79" s="119"/>
      <c r="J79" s="121">
        <v>39</v>
      </c>
      <c r="K79" s="121" t="s">
        <v>79</v>
      </c>
      <c r="L79" s="121">
        <v>2</v>
      </c>
      <c r="M79" s="121" t="s">
        <v>80</v>
      </c>
      <c r="N79" s="119"/>
      <c r="O79" s="119"/>
      <c r="P79" s="119"/>
    </row>
    <row r="80" spans="1:16" ht="12.75" customHeight="1">
      <c r="A80" s="119"/>
      <c r="B80" s="119"/>
      <c r="C80" s="119"/>
      <c r="D80" s="119"/>
      <c r="E80" s="119"/>
      <c r="F80" s="119"/>
      <c r="G80" s="119"/>
      <c r="H80" s="119"/>
      <c r="I80" s="119"/>
      <c r="J80" s="121">
        <v>40</v>
      </c>
      <c r="K80" s="121" t="s">
        <v>128</v>
      </c>
      <c r="L80" s="121">
        <v>2</v>
      </c>
      <c r="M80" s="121" t="s">
        <v>80</v>
      </c>
      <c r="N80" s="119"/>
      <c r="O80" s="119"/>
      <c r="P80" s="119"/>
    </row>
    <row r="81" spans="1:16" ht="12.75" customHeight="1">
      <c r="A81" s="119"/>
      <c r="B81" s="119"/>
      <c r="C81" s="119"/>
      <c r="D81" s="119"/>
      <c r="E81" s="119"/>
      <c r="F81" s="119"/>
      <c r="G81" s="119"/>
      <c r="H81" s="119"/>
      <c r="I81" s="119"/>
      <c r="J81" s="121">
        <v>40</v>
      </c>
      <c r="K81" s="121" t="s">
        <v>620</v>
      </c>
      <c r="L81" s="121">
        <v>2</v>
      </c>
      <c r="M81" s="121" t="s">
        <v>276</v>
      </c>
      <c r="N81" s="119"/>
      <c r="O81" s="119"/>
      <c r="P81" s="119"/>
    </row>
    <row r="82" spans="1:16" ht="12.75" customHeight="1">
      <c r="A82" s="119"/>
      <c r="B82" s="119"/>
      <c r="C82" s="119"/>
      <c r="D82" s="119"/>
      <c r="E82" s="119"/>
      <c r="F82" s="119"/>
      <c r="G82" s="119"/>
      <c r="H82" s="119"/>
      <c r="I82" s="119"/>
      <c r="J82" s="121">
        <v>41</v>
      </c>
      <c r="K82" s="121" t="s">
        <v>131</v>
      </c>
      <c r="L82" s="121">
        <v>2</v>
      </c>
      <c r="M82" s="121" t="s">
        <v>80</v>
      </c>
      <c r="N82" s="119"/>
      <c r="O82" s="119"/>
      <c r="P82" s="119"/>
    </row>
    <row r="83" spans="1:16" ht="12.75" customHeight="1">
      <c r="A83" s="119"/>
      <c r="B83" s="119"/>
      <c r="C83" s="119"/>
      <c r="D83" s="119"/>
      <c r="E83" s="119"/>
      <c r="F83" s="119"/>
      <c r="G83" s="119"/>
      <c r="H83" s="119"/>
      <c r="I83" s="119"/>
      <c r="J83" s="121">
        <v>105</v>
      </c>
      <c r="K83" s="121" t="s">
        <v>775</v>
      </c>
      <c r="L83" s="121">
        <v>2</v>
      </c>
      <c r="M83" s="121" t="s">
        <v>102</v>
      </c>
      <c r="N83" s="119"/>
      <c r="O83" s="119"/>
      <c r="P83" s="119"/>
    </row>
    <row r="84" spans="1:16" ht="12.75" customHeight="1">
      <c r="A84" s="119"/>
      <c r="B84" s="119"/>
      <c r="C84" s="119"/>
      <c r="D84" s="119"/>
      <c r="E84" s="119"/>
      <c r="F84" s="119"/>
      <c r="G84" s="119"/>
      <c r="H84" s="119"/>
      <c r="I84" s="119"/>
      <c r="J84" s="121">
        <v>106</v>
      </c>
      <c r="K84" s="121" t="s">
        <v>101</v>
      </c>
      <c r="L84" s="121">
        <v>2</v>
      </c>
      <c r="M84" s="121" t="s">
        <v>102</v>
      </c>
      <c r="N84" s="119"/>
      <c r="O84" s="119"/>
      <c r="P84" s="119"/>
    </row>
    <row r="85" spans="1:16" ht="12.75" customHeight="1">
      <c r="A85" s="119"/>
      <c r="B85" s="119"/>
      <c r="C85" s="119"/>
      <c r="D85" s="119"/>
      <c r="E85" s="119"/>
      <c r="F85" s="119"/>
      <c r="G85" s="119"/>
      <c r="H85" s="119"/>
      <c r="I85" s="119"/>
      <c r="J85" s="121">
        <v>107</v>
      </c>
      <c r="K85" s="121" t="s">
        <v>703</v>
      </c>
      <c r="L85" s="121">
        <v>2</v>
      </c>
      <c r="M85" s="121" t="s">
        <v>102</v>
      </c>
      <c r="N85" s="119"/>
      <c r="O85" s="119"/>
      <c r="P85" s="119"/>
    </row>
    <row r="86" spans="1:16" ht="12.75" customHeight="1">
      <c r="A86" s="119"/>
      <c r="B86" s="119"/>
      <c r="C86" s="119"/>
      <c r="D86" s="119"/>
      <c r="E86" s="119"/>
      <c r="F86" s="119"/>
      <c r="G86" s="119"/>
      <c r="H86" s="119"/>
      <c r="I86" s="119"/>
      <c r="J86" s="121">
        <v>108</v>
      </c>
      <c r="K86" s="121" t="s">
        <v>771</v>
      </c>
      <c r="L86" s="121">
        <v>2</v>
      </c>
      <c r="M86" s="121" t="s">
        <v>102</v>
      </c>
      <c r="N86" s="119"/>
      <c r="O86" s="119"/>
      <c r="P86" s="119"/>
    </row>
    <row r="87" spans="1:16" ht="12.75" customHeight="1">
      <c r="A87" s="119"/>
      <c r="B87" s="119"/>
      <c r="C87" s="119"/>
      <c r="D87" s="119"/>
      <c r="E87" s="119"/>
      <c r="F87" s="119"/>
      <c r="G87" s="119"/>
      <c r="H87" s="119"/>
      <c r="I87" s="119"/>
      <c r="J87" s="121">
        <v>109</v>
      </c>
      <c r="K87" s="121" t="s">
        <v>209</v>
      </c>
      <c r="L87" s="121">
        <v>2</v>
      </c>
      <c r="M87" s="121" t="s">
        <v>102</v>
      </c>
      <c r="N87" s="119"/>
      <c r="O87" s="119"/>
      <c r="P87" s="119"/>
    </row>
    <row r="88" spans="1:16" ht="12.75" customHeight="1">
      <c r="A88" s="119"/>
      <c r="B88" s="119"/>
      <c r="C88" s="119"/>
      <c r="D88" s="119"/>
      <c r="E88" s="119"/>
      <c r="F88" s="119"/>
      <c r="G88" s="119"/>
      <c r="H88" s="119"/>
      <c r="I88" s="119"/>
      <c r="J88" s="121">
        <v>110</v>
      </c>
      <c r="K88" s="121" t="s">
        <v>120</v>
      </c>
      <c r="L88" s="121">
        <v>2</v>
      </c>
      <c r="M88" s="121" t="s">
        <v>102</v>
      </c>
      <c r="N88" s="119"/>
      <c r="O88" s="119"/>
      <c r="P88" s="119"/>
    </row>
    <row r="89" spans="1:16" ht="12.75" customHeight="1">
      <c r="A89" s="119"/>
      <c r="B89" s="119"/>
      <c r="C89" s="119"/>
      <c r="D89" s="119"/>
      <c r="E89" s="119"/>
      <c r="F89" s="119"/>
      <c r="G89" s="119"/>
      <c r="H89" s="119"/>
      <c r="I89" s="119"/>
      <c r="J89" s="121">
        <v>249</v>
      </c>
      <c r="K89" s="121" t="s">
        <v>1096</v>
      </c>
      <c r="L89" s="121" t="s">
        <v>1097</v>
      </c>
      <c r="M89" s="121" t="s">
        <v>263</v>
      </c>
      <c r="N89" s="119"/>
      <c r="O89" s="119"/>
      <c r="P89" s="119"/>
    </row>
    <row r="90" spans="1:16" ht="12.75" customHeight="1">
      <c r="A90" s="119"/>
      <c r="B90" s="119"/>
      <c r="C90" s="119"/>
      <c r="D90" s="119"/>
      <c r="E90" s="119"/>
      <c r="F90" s="119"/>
      <c r="G90" s="119"/>
      <c r="H90" s="119"/>
      <c r="I90" s="119"/>
      <c r="J90" s="121">
        <v>250</v>
      </c>
      <c r="K90" s="121" t="s">
        <v>49</v>
      </c>
      <c r="L90" s="121">
        <v>2</v>
      </c>
      <c r="M90" s="121" t="s">
        <v>50</v>
      </c>
      <c r="N90" s="119"/>
      <c r="O90" s="119"/>
      <c r="P90" s="119"/>
    </row>
    <row r="91" spans="1:16" ht="12.75" customHeight="1">
      <c r="A91" s="119"/>
      <c r="B91" s="119"/>
      <c r="C91" s="119"/>
      <c r="D91" s="119"/>
      <c r="E91" s="119"/>
      <c r="F91" s="119"/>
      <c r="G91" s="119"/>
      <c r="H91" s="119"/>
      <c r="I91" s="119"/>
      <c r="J91" s="121">
        <v>251</v>
      </c>
      <c r="K91" s="121" t="s">
        <v>164</v>
      </c>
      <c r="L91" s="121">
        <v>2</v>
      </c>
      <c r="M91" s="121" t="s">
        <v>50</v>
      </c>
      <c r="N91" s="119"/>
      <c r="O91" s="119"/>
      <c r="P91" s="119"/>
    </row>
    <row r="92" spans="1:16" ht="12.75" customHeight="1">
      <c r="A92" s="119"/>
      <c r="B92" s="119"/>
      <c r="C92" s="119"/>
      <c r="D92" s="119"/>
      <c r="E92" s="119"/>
      <c r="F92" s="119"/>
      <c r="G92" s="119"/>
      <c r="H92" s="119"/>
      <c r="I92" s="119"/>
      <c r="J92" s="121">
        <v>252</v>
      </c>
      <c r="K92" s="121" t="s">
        <v>90</v>
      </c>
      <c r="L92" s="121">
        <v>2</v>
      </c>
      <c r="M92" s="121" t="s">
        <v>50</v>
      </c>
      <c r="N92" s="119"/>
      <c r="O92" s="119"/>
      <c r="P92" s="119"/>
    </row>
    <row r="93" spans="1:16" ht="12.75" customHeight="1">
      <c r="A93" s="119"/>
      <c r="B93" s="119"/>
      <c r="C93" s="119"/>
      <c r="D93" s="119"/>
      <c r="E93" s="119"/>
      <c r="F93" s="119"/>
      <c r="G93" s="119"/>
      <c r="H93" s="119"/>
      <c r="I93" s="119"/>
      <c r="J93" s="121">
        <v>253</v>
      </c>
      <c r="K93" s="121" t="s">
        <v>117</v>
      </c>
      <c r="L93" s="121">
        <v>2</v>
      </c>
      <c r="M93" s="121" t="s">
        <v>50</v>
      </c>
      <c r="N93" s="119"/>
      <c r="O93" s="119"/>
      <c r="P93" s="119"/>
    </row>
    <row r="94" spans="1:16" ht="12.75" customHeight="1">
      <c r="A94" s="119"/>
      <c r="B94" s="119"/>
      <c r="C94" s="119"/>
      <c r="D94" s="119"/>
      <c r="E94" s="119"/>
      <c r="F94" s="119"/>
      <c r="G94" s="119"/>
      <c r="H94" s="119"/>
      <c r="I94" s="119"/>
      <c r="J94" s="121">
        <v>260</v>
      </c>
      <c r="K94" s="121" t="s">
        <v>108</v>
      </c>
      <c r="L94" s="121">
        <v>2</v>
      </c>
      <c r="M94" s="121" t="s">
        <v>50</v>
      </c>
      <c r="N94" s="119"/>
      <c r="O94" s="119"/>
      <c r="P94" s="119"/>
    </row>
    <row r="95" spans="1:16" ht="12.75" customHeight="1">
      <c r="A95" s="119"/>
      <c r="B95" s="119"/>
      <c r="C95" s="119"/>
      <c r="D95" s="119"/>
      <c r="E95" s="119"/>
      <c r="F95" s="119"/>
      <c r="G95" s="119"/>
      <c r="H95" s="119"/>
      <c r="I95" s="119"/>
      <c r="J95" s="121">
        <v>261</v>
      </c>
      <c r="K95" s="121" t="s">
        <v>57</v>
      </c>
      <c r="L95" s="121">
        <v>2</v>
      </c>
      <c r="M95" s="121" t="s">
        <v>50</v>
      </c>
      <c r="N95" s="119"/>
      <c r="O95" s="119"/>
      <c r="P95" s="119"/>
    </row>
    <row r="96" spans="1:16" ht="12.75" customHeight="1">
      <c r="A96" s="119"/>
      <c r="B96" s="119"/>
      <c r="C96" s="119"/>
      <c r="D96" s="119"/>
      <c r="E96" s="119"/>
      <c r="F96" s="119"/>
      <c r="G96" s="119"/>
      <c r="H96" s="119"/>
      <c r="I96" s="119"/>
      <c r="J96" s="121">
        <v>263</v>
      </c>
      <c r="K96" s="121" t="s">
        <v>143</v>
      </c>
      <c r="L96" s="121">
        <v>1</v>
      </c>
      <c r="M96" s="121" t="s">
        <v>50</v>
      </c>
      <c r="N96" s="119"/>
      <c r="O96" s="119"/>
      <c r="P96" s="119"/>
    </row>
    <row r="97" spans="1:16" ht="12.75" customHeight="1">
      <c r="A97" s="119"/>
      <c r="B97" s="119"/>
      <c r="C97" s="119"/>
      <c r="D97" s="119"/>
      <c r="E97" s="119"/>
      <c r="F97" s="119"/>
      <c r="G97" s="119"/>
      <c r="H97" s="119"/>
      <c r="I97" s="119"/>
      <c r="J97" s="121">
        <v>300</v>
      </c>
      <c r="K97" s="121" t="s">
        <v>582</v>
      </c>
      <c r="L97" s="121">
        <v>2</v>
      </c>
      <c r="M97" s="121" t="s">
        <v>421</v>
      </c>
      <c r="N97" s="119"/>
      <c r="O97" s="119"/>
      <c r="P97" s="119"/>
    </row>
    <row r="98" spans="1:16" ht="12.75" customHeight="1">
      <c r="A98" s="119"/>
      <c r="B98" s="119"/>
      <c r="C98" s="119"/>
      <c r="D98" s="119"/>
      <c r="E98" s="119"/>
      <c r="F98" s="119"/>
      <c r="G98" s="119"/>
      <c r="H98" s="119"/>
      <c r="I98" s="119"/>
      <c r="J98" s="121">
        <v>305</v>
      </c>
      <c r="K98" s="121" t="s">
        <v>575</v>
      </c>
      <c r="L98" s="121">
        <v>2</v>
      </c>
      <c r="M98" s="121" t="s">
        <v>421</v>
      </c>
      <c r="N98" s="119"/>
      <c r="O98" s="119"/>
      <c r="P98" s="119"/>
    </row>
    <row r="99" spans="1:16" ht="12.75" customHeight="1">
      <c r="A99" s="119"/>
      <c r="B99" s="119"/>
      <c r="C99" s="119"/>
      <c r="D99" s="119"/>
      <c r="E99" s="119"/>
      <c r="F99" s="119"/>
      <c r="G99" s="119"/>
      <c r="H99" s="119"/>
      <c r="I99" s="119"/>
      <c r="J99" s="121">
        <v>308</v>
      </c>
      <c r="K99" s="121" t="s">
        <v>420</v>
      </c>
      <c r="L99" s="121">
        <v>1</v>
      </c>
      <c r="M99" s="121" t="s">
        <v>421</v>
      </c>
      <c r="N99" s="119"/>
      <c r="O99" s="119"/>
      <c r="P99" s="119"/>
    </row>
    <row r="100" spans="1:16" ht="12.75" customHeight="1">
      <c r="A100" s="119"/>
      <c r="B100" s="119"/>
      <c r="C100" s="119"/>
      <c r="D100" s="119"/>
      <c r="E100" s="119"/>
      <c r="F100" s="119"/>
      <c r="G100" s="119"/>
      <c r="H100" s="119"/>
      <c r="I100" s="119"/>
      <c r="J100" s="121">
        <v>315</v>
      </c>
      <c r="K100" s="121" t="s">
        <v>1029</v>
      </c>
      <c r="L100" s="121">
        <v>1</v>
      </c>
      <c r="M100" s="121" t="s">
        <v>421</v>
      </c>
      <c r="N100" s="119"/>
      <c r="O100" s="119"/>
      <c r="P100" s="119"/>
    </row>
    <row r="101" spans="1:16" ht="12.75" customHeight="1">
      <c r="A101" s="119"/>
      <c r="B101" s="119"/>
      <c r="C101" s="119"/>
      <c r="D101" s="119"/>
      <c r="E101" s="119"/>
      <c r="F101" s="119"/>
      <c r="G101" s="119"/>
      <c r="H101" s="119"/>
      <c r="I101" s="119"/>
      <c r="J101" s="121">
        <v>384</v>
      </c>
      <c r="K101" s="121" t="s">
        <v>552</v>
      </c>
      <c r="L101" s="121">
        <v>1</v>
      </c>
      <c r="M101" s="121" t="s">
        <v>263</v>
      </c>
      <c r="N101" s="119"/>
      <c r="O101" s="119"/>
      <c r="P101" s="119"/>
    </row>
    <row r="102" spans="1:16" ht="12.75" customHeight="1">
      <c r="A102" s="119"/>
      <c r="B102" s="119"/>
      <c r="C102" s="119"/>
      <c r="D102" s="119"/>
      <c r="E102" s="119"/>
      <c r="F102" s="119"/>
      <c r="G102" s="119"/>
      <c r="H102" s="119"/>
      <c r="I102" s="119"/>
      <c r="J102" s="121">
        <v>385</v>
      </c>
      <c r="K102" s="121" t="s">
        <v>405</v>
      </c>
      <c r="L102" s="121">
        <v>2</v>
      </c>
      <c r="M102" s="121" t="s">
        <v>263</v>
      </c>
      <c r="N102" s="119"/>
      <c r="O102" s="119"/>
      <c r="P102" s="119"/>
    </row>
    <row r="103" spans="1:16" ht="12.75" customHeight="1">
      <c r="A103" s="119"/>
      <c r="B103" s="119"/>
      <c r="C103" s="119"/>
      <c r="D103" s="119"/>
      <c r="E103" s="119"/>
      <c r="F103" s="119"/>
      <c r="G103" s="119"/>
      <c r="H103" s="119"/>
      <c r="I103" s="119"/>
      <c r="J103" s="121">
        <v>391</v>
      </c>
      <c r="K103" s="121" t="s">
        <v>907</v>
      </c>
      <c r="L103" s="121">
        <v>1</v>
      </c>
      <c r="M103" s="121" t="s">
        <v>263</v>
      </c>
      <c r="N103" s="119"/>
      <c r="O103" s="119"/>
      <c r="P103" s="119"/>
    </row>
    <row r="104" spans="1:16" ht="12.75" customHeight="1">
      <c r="A104" s="119"/>
      <c r="B104" s="119"/>
      <c r="C104" s="119"/>
      <c r="D104" s="119"/>
      <c r="E104" s="119"/>
      <c r="F104" s="119"/>
      <c r="G104" s="119"/>
      <c r="H104" s="119"/>
      <c r="I104" s="119"/>
      <c r="J104" s="121">
        <v>443</v>
      </c>
      <c r="K104" s="121" t="s">
        <v>294</v>
      </c>
      <c r="L104" s="121">
        <v>1</v>
      </c>
      <c r="M104" s="121" t="s">
        <v>263</v>
      </c>
      <c r="N104" s="119"/>
      <c r="O104" s="119"/>
      <c r="P104" s="119"/>
    </row>
    <row r="105" spans="1:16" ht="12.75" customHeight="1">
      <c r="A105" s="119"/>
      <c r="B105" s="119"/>
      <c r="C105" s="119"/>
      <c r="D105" s="119"/>
      <c r="E105" s="119"/>
      <c r="F105" s="119"/>
      <c r="G105" s="119"/>
      <c r="H105" s="119"/>
      <c r="I105" s="119"/>
      <c r="J105" s="121">
        <v>445</v>
      </c>
      <c r="K105" s="121" t="s">
        <v>584</v>
      </c>
      <c r="L105" s="121">
        <v>2</v>
      </c>
      <c r="M105" s="121" t="s">
        <v>395</v>
      </c>
      <c r="N105" s="119"/>
      <c r="O105" s="119"/>
      <c r="P105" s="119"/>
    </row>
    <row r="106" spans="1:16" ht="12.75" customHeight="1">
      <c r="A106" s="119"/>
      <c r="B106" s="119"/>
      <c r="C106" s="119"/>
      <c r="D106" s="119"/>
      <c r="E106" s="119"/>
      <c r="F106" s="119"/>
      <c r="G106" s="119"/>
      <c r="H106" s="119"/>
      <c r="I106" s="119"/>
      <c r="J106" s="121">
        <v>445</v>
      </c>
      <c r="K106" s="121" t="s">
        <v>297</v>
      </c>
      <c r="L106" s="121">
        <v>1</v>
      </c>
      <c r="M106" s="121" t="s">
        <v>263</v>
      </c>
      <c r="N106" s="119"/>
      <c r="O106" s="119"/>
      <c r="P106" s="119"/>
    </row>
    <row r="107" spans="1:16" ht="12.75" customHeight="1">
      <c r="A107" s="119"/>
      <c r="B107" s="119"/>
      <c r="C107" s="119"/>
      <c r="D107" s="119"/>
      <c r="E107" s="119"/>
      <c r="F107" s="119"/>
      <c r="G107" s="119"/>
      <c r="H107" s="119"/>
      <c r="I107" s="119"/>
      <c r="J107" s="121">
        <v>446</v>
      </c>
      <c r="K107" s="121" t="s">
        <v>648</v>
      </c>
      <c r="L107" s="121">
        <v>2</v>
      </c>
      <c r="M107" s="121" t="s">
        <v>395</v>
      </c>
      <c r="N107" s="119"/>
      <c r="O107" s="119"/>
      <c r="P107" s="119"/>
    </row>
    <row r="108" spans="1:16" ht="12.75" customHeight="1">
      <c r="A108" s="119"/>
      <c r="B108" s="119"/>
      <c r="C108" s="119"/>
      <c r="D108" s="119"/>
      <c r="E108" s="119"/>
      <c r="F108" s="119"/>
      <c r="G108" s="119"/>
      <c r="H108" s="119"/>
      <c r="I108" s="119"/>
      <c r="J108" s="121">
        <v>449</v>
      </c>
      <c r="K108" s="121" t="s">
        <v>398</v>
      </c>
      <c r="L108" s="121">
        <v>2</v>
      </c>
      <c r="M108" s="121" t="s">
        <v>395</v>
      </c>
      <c r="N108" s="119"/>
      <c r="O108" s="119"/>
      <c r="P108" s="119"/>
    </row>
    <row r="109" spans="1:16" ht="12.75" customHeight="1">
      <c r="A109" s="119"/>
      <c r="B109" s="119"/>
      <c r="C109" s="119"/>
      <c r="D109" s="119"/>
      <c r="E109" s="119"/>
      <c r="F109" s="119"/>
      <c r="G109" s="119"/>
      <c r="H109" s="119"/>
      <c r="I109" s="119"/>
      <c r="J109" s="121">
        <v>449</v>
      </c>
      <c r="K109" s="121" t="s">
        <v>951</v>
      </c>
      <c r="L109" s="121">
        <v>1</v>
      </c>
      <c r="M109" s="121" t="s">
        <v>263</v>
      </c>
      <c r="N109" s="119"/>
      <c r="O109" s="119"/>
      <c r="P109" s="119"/>
    </row>
    <row r="110" spans="1:16" ht="12.75" customHeight="1">
      <c r="A110" s="119"/>
      <c r="B110" s="119"/>
      <c r="C110" s="119"/>
      <c r="D110" s="119"/>
      <c r="E110" s="119"/>
      <c r="F110" s="119"/>
      <c r="G110" s="119"/>
      <c r="H110" s="119"/>
      <c r="I110" s="119"/>
      <c r="J110" s="121">
        <v>458</v>
      </c>
      <c r="K110" s="121" t="s">
        <v>394</v>
      </c>
      <c r="L110" s="121">
        <v>1</v>
      </c>
      <c r="M110" s="121" t="s">
        <v>395</v>
      </c>
      <c r="N110" s="119"/>
      <c r="O110" s="119"/>
      <c r="P110" s="119"/>
    </row>
    <row r="111" spans="1:16" ht="12.75" customHeight="1">
      <c r="A111" s="119"/>
      <c r="B111" s="119"/>
      <c r="C111" s="119"/>
      <c r="D111" s="119"/>
      <c r="E111" s="119"/>
      <c r="F111" s="119"/>
      <c r="G111" s="119"/>
      <c r="H111" s="119"/>
      <c r="I111" s="119"/>
      <c r="J111" s="121">
        <v>460</v>
      </c>
      <c r="K111" s="121" t="s">
        <v>485</v>
      </c>
      <c r="L111" s="121">
        <v>1</v>
      </c>
      <c r="M111" s="121" t="s">
        <v>395</v>
      </c>
      <c r="N111" s="119"/>
      <c r="O111" s="119"/>
      <c r="P111" s="119"/>
    </row>
    <row r="112" spans="1:16" ht="12.75" customHeight="1">
      <c r="A112" s="119"/>
      <c r="B112" s="119"/>
      <c r="C112" s="119"/>
      <c r="D112" s="119"/>
      <c r="E112" s="119"/>
      <c r="F112" s="119"/>
      <c r="G112" s="119"/>
      <c r="H112" s="119"/>
      <c r="I112" s="119"/>
      <c r="J112" s="121">
        <v>461</v>
      </c>
      <c r="K112" s="121" t="s">
        <v>474</v>
      </c>
      <c r="L112" s="121">
        <v>1</v>
      </c>
      <c r="M112" s="121" t="s">
        <v>395</v>
      </c>
      <c r="N112" s="119"/>
      <c r="O112" s="119"/>
      <c r="P112" s="119"/>
    </row>
    <row r="113" spans="1:16" ht="12.75" customHeight="1">
      <c r="A113" s="119"/>
      <c r="B113" s="119"/>
      <c r="C113" s="119"/>
      <c r="D113" s="119"/>
      <c r="E113" s="119"/>
      <c r="F113" s="119"/>
      <c r="G113" s="119"/>
      <c r="H113" s="119"/>
      <c r="I113" s="119"/>
      <c r="J113" s="121">
        <v>501</v>
      </c>
      <c r="K113" s="121" t="s">
        <v>189</v>
      </c>
      <c r="L113" s="121">
        <v>2</v>
      </c>
      <c r="M113" s="121" t="s">
        <v>72</v>
      </c>
      <c r="N113" s="119"/>
      <c r="O113" s="119"/>
      <c r="P113" s="119"/>
    </row>
    <row r="114" spans="1:16" ht="12.75" customHeight="1">
      <c r="A114" s="119"/>
      <c r="B114" s="119"/>
      <c r="C114" s="119"/>
      <c r="D114" s="119"/>
      <c r="E114" s="119"/>
      <c r="F114" s="119"/>
      <c r="G114" s="119"/>
      <c r="H114" s="119"/>
      <c r="I114" s="119"/>
      <c r="J114" s="121">
        <v>502</v>
      </c>
      <c r="K114" s="121" t="s">
        <v>435</v>
      </c>
      <c r="L114" s="121">
        <v>2</v>
      </c>
      <c r="M114" s="121" t="s">
        <v>72</v>
      </c>
      <c r="N114" s="119"/>
      <c r="O114" s="119"/>
      <c r="P114" s="119"/>
    </row>
    <row r="115" spans="1:16" ht="12.75" customHeight="1">
      <c r="A115" s="119"/>
      <c r="B115" s="119"/>
      <c r="C115" s="119"/>
      <c r="D115" s="119"/>
      <c r="E115" s="119"/>
      <c r="F115" s="119"/>
      <c r="G115" s="119"/>
      <c r="H115" s="119"/>
      <c r="I115" s="119"/>
      <c r="J115" s="121">
        <v>503</v>
      </c>
      <c r="K115" s="121" t="s">
        <v>657</v>
      </c>
      <c r="L115" s="121">
        <v>2</v>
      </c>
      <c r="M115" s="121" t="s">
        <v>72</v>
      </c>
      <c r="N115" s="119"/>
      <c r="O115" s="119"/>
      <c r="P115" s="119"/>
    </row>
    <row r="116" spans="1:16" ht="12.75" customHeight="1">
      <c r="A116" s="119"/>
      <c r="B116" s="119"/>
      <c r="C116" s="119"/>
      <c r="D116" s="119"/>
      <c r="E116" s="119"/>
      <c r="F116" s="119"/>
      <c r="G116" s="119"/>
      <c r="H116" s="119"/>
      <c r="I116" s="119"/>
      <c r="J116" s="121">
        <v>505</v>
      </c>
      <c r="K116" s="121" t="s">
        <v>111</v>
      </c>
      <c r="L116" s="121">
        <v>2</v>
      </c>
      <c r="M116" s="121" t="s">
        <v>72</v>
      </c>
      <c r="N116" s="119"/>
      <c r="O116" s="119"/>
      <c r="P116" s="119"/>
    </row>
    <row r="117" spans="1:16" ht="12.75" customHeight="1">
      <c r="A117" s="119"/>
      <c r="B117" s="119"/>
      <c r="C117" s="119"/>
      <c r="D117" s="119"/>
      <c r="E117" s="119"/>
      <c r="F117" s="119"/>
      <c r="G117" s="119"/>
      <c r="H117" s="119"/>
      <c r="I117" s="119"/>
      <c r="J117" s="121">
        <v>520</v>
      </c>
      <c r="K117" s="121" t="s">
        <v>201</v>
      </c>
      <c r="L117" s="121">
        <v>1</v>
      </c>
      <c r="M117" s="121" t="s">
        <v>72</v>
      </c>
      <c r="N117" s="119"/>
      <c r="O117" s="119"/>
      <c r="P117" s="119"/>
    </row>
    <row r="118" spans="1:16" ht="12.75" customHeight="1">
      <c r="A118" s="119"/>
      <c r="B118" s="119"/>
      <c r="C118" s="119"/>
      <c r="D118" s="119"/>
      <c r="E118" s="119"/>
      <c r="F118" s="119"/>
      <c r="G118" s="119"/>
      <c r="H118" s="119"/>
      <c r="I118" s="119"/>
      <c r="J118" s="121">
        <v>568</v>
      </c>
      <c r="K118" s="121" t="s">
        <v>527</v>
      </c>
      <c r="L118" s="121">
        <v>1</v>
      </c>
      <c r="M118" s="121" t="s">
        <v>263</v>
      </c>
      <c r="N118" s="119"/>
      <c r="O118" s="119"/>
      <c r="P118" s="119"/>
    </row>
    <row r="119" spans="1:16" ht="12.75" customHeight="1">
      <c r="A119" s="119"/>
      <c r="B119" s="119"/>
      <c r="C119" s="119"/>
      <c r="D119" s="119"/>
      <c r="E119" s="119"/>
      <c r="F119" s="119"/>
      <c r="G119" s="119"/>
      <c r="H119" s="119"/>
      <c r="I119" s="119"/>
      <c r="J119" s="121">
        <v>596</v>
      </c>
      <c r="K119" s="121" t="s">
        <v>1098</v>
      </c>
      <c r="L119" s="121">
        <v>1</v>
      </c>
      <c r="M119" s="121" t="s">
        <v>276</v>
      </c>
      <c r="N119" s="119"/>
      <c r="O119" s="119"/>
      <c r="P119" s="119"/>
    </row>
    <row r="120" spans="1:16" ht="12.75" customHeight="1">
      <c r="A120" s="119"/>
      <c r="B120" s="119"/>
      <c r="C120" s="119"/>
      <c r="D120" s="119"/>
      <c r="E120" s="119"/>
      <c r="F120" s="119"/>
      <c r="G120" s="119"/>
      <c r="H120" s="119"/>
      <c r="I120" s="119"/>
      <c r="J120" s="121">
        <v>600</v>
      </c>
      <c r="K120" s="121" t="s">
        <v>1099</v>
      </c>
      <c r="L120" s="121">
        <v>1</v>
      </c>
      <c r="M120" s="121" t="s">
        <v>276</v>
      </c>
      <c r="N120" s="119"/>
      <c r="O120" s="119"/>
      <c r="P120" s="119"/>
    </row>
    <row r="121" spans="1:16" ht="12.75" customHeight="1">
      <c r="A121" s="119"/>
      <c r="B121" s="119"/>
      <c r="C121" s="119"/>
      <c r="D121" s="119"/>
      <c r="E121" s="119"/>
      <c r="F121" s="119"/>
      <c r="G121" s="119"/>
      <c r="H121" s="119"/>
      <c r="I121" s="119"/>
      <c r="J121" s="121">
        <v>605</v>
      </c>
      <c r="K121" s="121" t="s">
        <v>1100</v>
      </c>
      <c r="L121" s="121">
        <v>1</v>
      </c>
      <c r="M121" s="121" t="s">
        <v>276</v>
      </c>
      <c r="N121" s="119"/>
      <c r="O121" s="119"/>
      <c r="P121" s="119"/>
    </row>
    <row r="122" spans="1:16" ht="12.75" customHeight="1">
      <c r="A122" s="119"/>
      <c r="B122" s="119"/>
      <c r="C122" s="119"/>
      <c r="D122" s="119"/>
      <c r="E122" s="119"/>
      <c r="F122" s="119"/>
      <c r="G122" s="119"/>
      <c r="H122" s="119"/>
      <c r="I122" s="119"/>
      <c r="J122" s="121">
        <v>660</v>
      </c>
      <c r="K122" s="121" t="s">
        <v>898</v>
      </c>
      <c r="L122" s="121">
        <v>2</v>
      </c>
      <c r="M122" s="121" t="s">
        <v>290</v>
      </c>
      <c r="N122" s="119"/>
      <c r="O122" s="119"/>
      <c r="P122" s="119"/>
    </row>
    <row r="123" spans="1:16" ht="12.75" customHeight="1">
      <c r="A123" s="119"/>
      <c r="B123" s="119"/>
      <c r="C123" s="119"/>
      <c r="D123" s="119"/>
      <c r="E123" s="119"/>
      <c r="F123" s="119"/>
      <c r="G123" s="119"/>
      <c r="H123" s="119"/>
      <c r="I123" s="119"/>
      <c r="J123" s="121">
        <v>661</v>
      </c>
      <c r="K123" s="121" t="s">
        <v>1101</v>
      </c>
      <c r="L123" s="121">
        <v>2</v>
      </c>
      <c r="M123" s="121" t="s">
        <v>290</v>
      </c>
      <c r="N123" s="119"/>
      <c r="O123" s="119"/>
      <c r="P123" s="119"/>
    </row>
    <row r="124" spans="1:16" ht="12.75" customHeight="1">
      <c r="A124" s="119"/>
      <c r="B124" s="119"/>
      <c r="C124" s="119"/>
      <c r="D124" s="119"/>
      <c r="E124" s="119"/>
      <c r="F124" s="119"/>
      <c r="G124" s="119"/>
      <c r="H124" s="119"/>
      <c r="I124" s="119"/>
      <c r="J124" s="121">
        <v>662</v>
      </c>
      <c r="K124" s="121" t="s">
        <v>1102</v>
      </c>
      <c r="L124" s="121">
        <v>2</v>
      </c>
      <c r="M124" s="121" t="s">
        <v>290</v>
      </c>
      <c r="N124" s="119"/>
      <c r="O124" s="119"/>
      <c r="P124" s="119"/>
    </row>
    <row r="125" spans="1:16" ht="12.75" customHeight="1">
      <c r="A125" s="119"/>
      <c r="B125" s="119"/>
      <c r="C125" s="119"/>
      <c r="D125" s="119"/>
      <c r="E125" s="119"/>
      <c r="F125" s="119"/>
      <c r="G125" s="119"/>
      <c r="H125" s="119"/>
      <c r="I125" s="119"/>
      <c r="J125" s="121">
        <v>664</v>
      </c>
      <c r="K125" s="121" t="s">
        <v>374</v>
      </c>
      <c r="L125" s="121">
        <v>2</v>
      </c>
      <c r="M125" s="121" t="s">
        <v>290</v>
      </c>
      <c r="N125" s="119"/>
      <c r="O125" s="119"/>
      <c r="P125" s="119"/>
    </row>
    <row r="126" spans="1:16" ht="12.75" customHeight="1">
      <c r="A126" s="119"/>
      <c r="B126" s="119"/>
      <c r="C126" s="119"/>
      <c r="D126" s="119"/>
      <c r="E126" s="119"/>
      <c r="F126" s="119"/>
      <c r="G126" s="119"/>
      <c r="H126" s="119"/>
      <c r="I126" s="119"/>
      <c r="J126" s="121">
        <v>666</v>
      </c>
      <c r="K126" s="121" t="s">
        <v>289</v>
      </c>
      <c r="L126" s="121">
        <v>2</v>
      </c>
      <c r="M126" s="121" t="s">
        <v>290</v>
      </c>
      <c r="N126" s="119"/>
      <c r="O126" s="119"/>
      <c r="P126" s="119"/>
    </row>
    <row r="127" spans="1:16" ht="12.75" customHeight="1">
      <c r="A127" s="119"/>
      <c r="B127" s="119"/>
      <c r="C127" s="119"/>
      <c r="D127" s="119"/>
      <c r="E127" s="119"/>
      <c r="F127" s="119"/>
      <c r="G127" s="119"/>
      <c r="H127" s="119"/>
      <c r="I127" s="119"/>
      <c r="J127" s="121">
        <v>668</v>
      </c>
      <c r="K127" s="121" t="s">
        <v>409</v>
      </c>
      <c r="L127" s="121">
        <v>2</v>
      </c>
      <c r="M127" s="121" t="s">
        <v>290</v>
      </c>
      <c r="N127" s="119"/>
      <c r="O127" s="119"/>
      <c r="P127" s="119"/>
    </row>
    <row r="128" spans="1:16" ht="12.75" customHeight="1">
      <c r="A128" s="119"/>
      <c r="B128" s="119"/>
      <c r="C128" s="119"/>
      <c r="D128" s="119"/>
      <c r="E128" s="119"/>
      <c r="F128" s="119"/>
      <c r="G128" s="119"/>
      <c r="H128" s="119"/>
      <c r="I128" s="119"/>
      <c r="J128" s="121">
        <v>671</v>
      </c>
      <c r="K128" s="121" t="s">
        <v>929</v>
      </c>
      <c r="L128" s="121">
        <v>1</v>
      </c>
      <c r="M128" s="121" t="s">
        <v>290</v>
      </c>
      <c r="N128" s="119"/>
      <c r="O128" s="119"/>
      <c r="P128" s="119"/>
    </row>
    <row r="129" spans="1:16" ht="12.75" customHeight="1">
      <c r="A129" s="119"/>
      <c r="B129" s="119"/>
      <c r="C129" s="119"/>
      <c r="D129" s="119"/>
      <c r="E129" s="119"/>
      <c r="F129" s="119"/>
      <c r="G129" s="119"/>
      <c r="H129" s="119"/>
      <c r="I129" s="119"/>
      <c r="J129" s="121">
        <v>672</v>
      </c>
      <c r="K129" s="121" t="s">
        <v>402</v>
      </c>
      <c r="L129" s="121">
        <v>1</v>
      </c>
      <c r="M129" s="121" t="s">
        <v>290</v>
      </c>
      <c r="N129" s="119"/>
      <c r="O129" s="119"/>
      <c r="P129" s="119"/>
    </row>
    <row r="130" spans="1:16" ht="12.75" customHeight="1">
      <c r="A130" s="119"/>
      <c r="B130" s="119"/>
      <c r="C130" s="119"/>
      <c r="D130" s="119"/>
      <c r="E130" s="119"/>
      <c r="F130" s="119"/>
      <c r="G130" s="119"/>
      <c r="H130" s="119"/>
      <c r="I130" s="119"/>
      <c r="J130" s="121">
        <v>674</v>
      </c>
      <c r="K130" s="121" t="s">
        <v>923</v>
      </c>
      <c r="L130" s="121">
        <v>1</v>
      </c>
      <c r="M130" s="121" t="s">
        <v>290</v>
      </c>
      <c r="N130" s="119"/>
      <c r="O130" s="119"/>
      <c r="P130" s="119"/>
    </row>
    <row r="131" spans="1:16" ht="12.75" customHeight="1">
      <c r="A131" s="119"/>
      <c r="B131" s="119"/>
      <c r="C131" s="119"/>
      <c r="D131" s="119"/>
      <c r="E131" s="119"/>
      <c r="F131" s="119"/>
      <c r="G131" s="119"/>
      <c r="H131" s="119"/>
      <c r="I131" s="119"/>
      <c r="J131" s="121">
        <v>676</v>
      </c>
      <c r="K131" s="121" t="s">
        <v>1103</v>
      </c>
      <c r="L131" s="121" t="s">
        <v>1097</v>
      </c>
      <c r="M131" s="121" t="s">
        <v>577</v>
      </c>
      <c r="N131" s="119"/>
      <c r="O131" s="119"/>
      <c r="P131" s="119"/>
    </row>
    <row r="132" spans="1:16" ht="12.75" customHeight="1">
      <c r="A132" s="119"/>
      <c r="B132" s="119"/>
      <c r="C132" s="119"/>
      <c r="D132" s="119"/>
      <c r="E132" s="119"/>
      <c r="F132" s="119"/>
      <c r="G132" s="119"/>
      <c r="H132" s="119"/>
      <c r="I132" s="119"/>
      <c r="J132" s="121">
        <v>677</v>
      </c>
      <c r="K132" s="121" t="s">
        <v>565</v>
      </c>
      <c r="L132" s="121">
        <v>1</v>
      </c>
      <c r="M132" s="121" t="s">
        <v>290</v>
      </c>
      <c r="N132" s="119"/>
      <c r="O132" s="119"/>
      <c r="P132" s="119"/>
    </row>
    <row r="133" spans="1:16" ht="12.75" customHeight="1">
      <c r="A133" s="119"/>
      <c r="B133" s="119"/>
      <c r="C133" s="119"/>
      <c r="D133" s="119"/>
      <c r="E133" s="119"/>
      <c r="F133" s="119"/>
      <c r="G133" s="119"/>
      <c r="H133" s="119"/>
      <c r="I133" s="119"/>
      <c r="J133" s="121">
        <v>677</v>
      </c>
      <c r="K133" s="121" t="s">
        <v>576</v>
      </c>
      <c r="L133" s="121">
        <v>3</v>
      </c>
      <c r="M133" s="121" t="s">
        <v>577</v>
      </c>
      <c r="N133" s="119"/>
      <c r="O133" s="119"/>
      <c r="P133" s="119"/>
    </row>
    <row r="134" spans="1:16" ht="12.75" customHeight="1">
      <c r="A134" s="119"/>
      <c r="B134" s="119"/>
      <c r="C134" s="119"/>
      <c r="D134" s="119"/>
      <c r="E134" s="119"/>
      <c r="F134" s="119"/>
      <c r="G134" s="119"/>
      <c r="H134" s="119"/>
      <c r="I134" s="119"/>
      <c r="J134" s="121">
        <v>679</v>
      </c>
      <c r="K134" s="121" t="s">
        <v>478</v>
      </c>
      <c r="L134" s="121">
        <v>1</v>
      </c>
      <c r="M134" s="121" t="s">
        <v>290</v>
      </c>
      <c r="N134" s="119"/>
      <c r="O134" s="119"/>
      <c r="P134" s="119"/>
    </row>
    <row r="135" spans="1:16" ht="12.75" customHeight="1">
      <c r="A135" s="119"/>
      <c r="B135" s="119"/>
      <c r="C135" s="119"/>
      <c r="D135" s="119"/>
      <c r="E135" s="119"/>
      <c r="F135" s="119"/>
      <c r="G135" s="119"/>
      <c r="H135" s="119"/>
      <c r="I135" s="119"/>
      <c r="J135" s="121">
        <v>680</v>
      </c>
      <c r="K135" s="121" t="s">
        <v>765</v>
      </c>
      <c r="L135" s="121">
        <v>4</v>
      </c>
      <c r="M135" s="121" t="s">
        <v>577</v>
      </c>
      <c r="N135" s="119"/>
      <c r="O135" s="119"/>
      <c r="P135" s="119"/>
    </row>
    <row r="136" spans="1:16" ht="12.75" customHeight="1">
      <c r="A136" s="119"/>
      <c r="B136" s="119"/>
      <c r="C136" s="119"/>
      <c r="D136" s="119"/>
      <c r="E136" s="119"/>
      <c r="F136" s="119"/>
      <c r="G136" s="119"/>
      <c r="H136" s="119"/>
      <c r="I136" s="119"/>
      <c r="J136" s="121">
        <v>682</v>
      </c>
      <c r="K136" s="121" t="s">
        <v>521</v>
      </c>
      <c r="L136" s="121">
        <v>1</v>
      </c>
      <c r="M136" s="121" t="s">
        <v>290</v>
      </c>
      <c r="N136" s="119"/>
      <c r="O136" s="119"/>
      <c r="P136" s="119"/>
    </row>
    <row r="137" spans="1:16" ht="12.75" customHeight="1">
      <c r="A137" s="119"/>
      <c r="B137" s="119"/>
      <c r="C137" s="119"/>
      <c r="D137" s="119"/>
      <c r="E137" s="119"/>
      <c r="F137" s="119"/>
      <c r="G137" s="119"/>
      <c r="H137" s="119"/>
      <c r="I137" s="119"/>
      <c r="J137" s="121">
        <v>686</v>
      </c>
      <c r="K137" s="121" t="s">
        <v>1104</v>
      </c>
      <c r="L137" s="121">
        <v>2</v>
      </c>
      <c r="M137" s="121" t="s">
        <v>468</v>
      </c>
      <c r="N137" s="119"/>
      <c r="O137" s="119"/>
      <c r="P137" s="119"/>
    </row>
    <row r="138" spans="1:16" ht="12.75" customHeight="1">
      <c r="A138" s="119"/>
      <c r="B138" s="119"/>
      <c r="C138" s="119"/>
      <c r="D138" s="119"/>
      <c r="E138" s="119"/>
      <c r="F138" s="119"/>
      <c r="G138" s="119"/>
      <c r="H138" s="119"/>
      <c r="I138" s="119"/>
      <c r="J138" s="121">
        <v>687</v>
      </c>
      <c r="K138" s="121" t="s">
        <v>1105</v>
      </c>
      <c r="L138" s="121">
        <v>2</v>
      </c>
      <c r="M138" s="121" t="s">
        <v>468</v>
      </c>
      <c r="N138" s="119"/>
      <c r="O138" s="119"/>
      <c r="P138" s="119"/>
    </row>
    <row r="139" spans="1:16" ht="12.75" customHeight="1">
      <c r="A139" s="119"/>
      <c r="B139" s="119"/>
      <c r="C139" s="119"/>
      <c r="D139" s="119"/>
      <c r="E139" s="119"/>
      <c r="F139" s="119"/>
      <c r="G139" s="119"/>
      <c r="H139" s="119"/>
      <c r="I139" s="119"/>
      <c r="J139" s="121">
        <v>688</v>
      </c>
      <c r="K139" s="121" t="s">
        <v>949</v>
      </c>
      <c r="L139" s="121">
        <v>2</v>
      </c>
      <c r="M139" s="121" t="s">
        <v>468</v>
      </c>
      <c r="N139" s="119"/>
      <c r="O139" s="119"/>
      <c r="P139" s="119"/>
    </row>
    <row r="140" spans="1:16" ht="12.75" customHeight="1">
      <c r="A140" s="119"/>
      <c r="B140" s="119"/>
      <c r="C140" s="119"/>
      <c r="D140" s="119"/>
      <c r="E140" s="119"/>
      <c r="F140" s="119"/>
      <c r="G140" s="119"/>
      <c r="H140" s="119"/>
      <c r="I140" s="119"/>
      <c r="J140" s="121">
        <v>689</v>
      </c>
      <c r="K140" s="121" t="s">
        <v>1021</v>
      </c>
      <c r="L140" s="121">
        <v>2</v>
      </c>
      <c r="M140" s="121" t="s">
        <v>468</v>
      </c>
      <c r="N140" s="119"/>
      <c r="O140" s="119"/>
      <c r="P140" s="119"/>
    </row>
    <row r="141" spans="1:16" ht="12.75" customHeight="1">
      <c r="A141" s="119"/>
      <c r="B141" s="119"/>
      <c r="C141" s="119"/>
      <c r="D141" s="119"/>
      <c r="E141" s="119"/>
      <c r="F141" s="119"/>
      <c r="G141" s="119"/>
      <c r="H141" s="119"/>
      <c r="I141" s="119"/>
      <c r="J141" s="121">
        <v>690</v>
      </c>
      <c r="K141" s="121" t="s">
        <v>1106</v>
      </c>
      <c r="L141" s="121">
        <v>1</v>
      </c>
      <c r="M141" s="121" t="s">
        <v>468</v>
      </c>
      <c r="N141" s="119"/>
      <c r="O141" s="119"/>
      <c r="P141" s="119"/>
    </row>
    <row r="142" spans="1:16" ht="12.75" customHeight="1">
      <c r="A142" s="119"/>
      <c r="B142" s="119"/>
      <c r="C142" s="119"/>
      <c r="D142" s="119"/>
      <c r="E142" s="119"/>
      <c r="F142" s="119"/>
      <c r="G142" s="119"/>
      <c r="H142" s="119"/>
      <c r="I142" s="119"/>
      <c r="J142" s="121">
        <v>691</v>
      </c>
      <c r="K142" s="121" t="s">
        <v>467</v>
      </c>
      <c r="L142" s="121">
        <v>1</v>
      </c>
      <c r="M142" s="121" t="s">
        <v>468</v>
      </c>
      <c r="N142" s="119"/>
      <c r="O142" s="119"/>
      <c r="P142" s="119"/>
    </row>
    <row r="143" spans="1:16" ht="12.75" customHeight="1">
      <c r="A143" s="119"/>
      <c r="B143" s="119"/>
      <c r="C143" s="119"/>
      <c r="D143" s="119"/>
      <c r="E143" s="119"/>
      <c r="F143" s="119"/>
      <c r="G143" s="119"/>
      <c r="H143" s="119"/>
      <c r="I143" s="119"/>
      <c r="J143" s="121">
        <v>692</v>
      </c>
      <c r="K143" s="121" t="s">
        <v>755</v>
      </c>
      <c r="L143" s="121">
        <v>1</v>
      </c>
      <c r="M143" s="121" t="s">
        <v>468</v>
      </c>
      <c r="N143" s="119"/>
      <c r="O143" s="119"/>
      <c r="P143" s="119"/>
    </row>
    <row r="144" spans="1:16" ht="12.75" customHeight="1">
      <c r="A144" s="119"/>
      <c r="B144" s="119"/>
      <c r="C144" s="119"/>
      <c r="D144" s="119"/>
      <c r="E144" s="119"/>
      <c r="F144" s="119"/>
      <c r="G144" s="119"/>
      <c r="H144" s="119"/>
      <c r="I144" s="119"/>
      <c r="J144" s="121">
        <v>693</v>
      </c>
      <c r="K144" s="121" t="s">
        <v>571</v>
      </c>
      <c r="L144" s="121">
        <v>1</v>
      </c>
      <c r="M144" s="121" t="s">
        <v>468</v>
      </c>
      <c r="N144" s="119"/>
      <c r="O144" s="119"/>
      <c r="P144" s="119"/>
    </row>
    <row r="145" spans="1:16" ht="12.75" customHeight="1">
      <c r="A145" s="119"/>
      <c r="B145" s="119"/>
      <c r="C145" s="119"/>
      <c r="D145" s="119"/>
      <c r="E145" s="119"/>
      <c r="F145" s="119"/>
      <c r="G145" s="119"/>
      <c r="H145" s="119"/>
      <c r="I145" s="119"/>
      <c r="J145" s="121">
        <v>694</v>
      </c>
      <c r="K145" s="121" t="s">
        <v>573</v>
      </c>
      <c r="L145" s="121">
        <v>1</v>
      </c>
      <c r="M145" s="121" t="s">
        <v>468</v>
      </c>
      <c r="N145" s="119"/>
      <c r="O145" s="119"/>
      <c r="P145" s="119"/>
    </row>
    <row r="146" spans="1:16" ht="12.75" customHeight="1">
      <c r="A146" s="119"/>
      <c r="B146" s="119"/>
      <c r="C146" s="119"/>
      <c r="D146" s="119"/>
      <c r="E146" s="119"/>
      <c r="F146" s="119"/>
      <c r="G146" s="119"/>
      <c r="H146" s="119"/>
      <c r="I146" s="119"/>
      <c r="J146" s="121">
        <v>695</v>
      </c>
      <c r="K146" s="121" t="s">
        <v>1107</v>
      </c>
      <c r="L146" s="121">
        <v>1</v>
      </c>
      <c r="M146" s="121" t="s">
        <v>468</v>
      </c>
      <c r="N146" s="119"/>
      <c r="O146" s="119"/>
      <c r="P146" s="119"/>
    </row>
    <row r="147" spans="1:16" ht="12.75" customHeight="1">
      <c r="A147" s="119"/>
      <c r="B147" s="119"/>
      <c r="C147" s="119"/>
      <c r="D147" s="119"/>
      <c r="E147" s="119"/>
      <c r="F147" s="119"/>
      <c r="G147" s="119"/>
      <c r="H147" s="119"/>
      <c r="I147" s="119"/>
      <c r="J147" s="121">
        <v>709</v>
      </c>
      <c r="K147" s="121" t="s">
        <v>1108</v>
      </c>
      <c r="L147" s="121">
        <v>2</v>
      </c>
      <c r="M147" s="121" t="s">
        <v>302</v>
      </c>
      <c r="N147" s="119"/>
      <c r="O147" s="119"/>
      <c r="P147" s="119"/>
    </row>
    <row r="148" spans="1:16" ht="12.75" customHeight="1">
      <c r="A148" s="119"/>
      <c r="B148" s="119"/>
      <c r="C148" s="119"/>
      <c r="D148" s="119"/>
      <c r="E148" s="119"/>
      <c r="F148" s="119"/>
      <c r="G148" s="119"/>
      <c r="H148" s="119"/>
      <c r="I148" s="119"/>
      <c r="J148" s="121">
        <v>712</v>
      </c>
      <c r="K148" s="121" t="s">
        <v>1109</v>
      </c>
      <c r="L148" s="121">
        <v>2</v>
      </c>
      <c r="M148" s="121" t="s">
        <v>302</v>
      </c>
      <c r="N148" s="119"/>
      <c r="O148" s="119"/>
      <c r="P148" s="119"/>
    </row>
    <row r="149" spans="1:16" ht="12.75" customHeight="1">
      <c r="A149" s="119"/>
      <c r="B149" s="119"/>
      <c r="C149" s="119"/>
      <c r="D149" s="119"/>
      <c r="E149" s="119"/>
      <c r="F149" s="119"/>
      <c r="G149" s="119"/>
      <c r="H149" s="119"/>
      <c r="I149" s="119"/>
      <c r="J149" s="121">
        <v>714</v>
      </c>
      <c r="K149" s="121" t="s">
        <v>1110</v>
      </c>
      <c r="L149" s="121">
        <v>2</v>
      </c>
      <c r="M149" s="121" t="s">
        <v>302</v>
      </c>
      <c r="N149" s="119"/>
      <c r="O149" s="119"/>
      <c r="P149" s="119"/>
    </row>
    <row r="150" spans="1:16" ht="12.75" customHeight="1">
      <c r="A150" s="119"/>
      <c r="B150" s="119"/>
      <c r="C150" s="119"/>
      <c r="D150" s="119"/>
      <c r="E150" s="119"/>
      <c r="F150" s="119"/>
      <c r="G150" s="119"/>
      <c r="H150" s="119"/>
      <c r="I150" s="119"/>
      <c r="J150" s="121">
        <v>718</v>
      </c>
      <c r="K150" s="121" t="s">
        <v>581</v>
      </c>
      <c r="L150" s="121">
        <v>2</v>
      </c>
      <c r="M150" s="121" t="s">
        <v>302</v>
      </c>
      <c r="N150" s="119"/>
      <c r="O150" s="119"/>
      <c r="P150" s="119"/>
    </row>
    <row r="151" spans="1:16" ht="12.75" customHeight="1">
      <c r="A151" s="119"/>
      <c r="B151" s="119"/>
      <c r="C151" s="119"/>
      <c r="D151" s="119"/>
      <c r="E151" s="119"/>
      <c r="F151" s="119"/>
      <c r="G151" s="119"/>
      <c r="H151" s="119"/>
      <c r="I151" s="119"/>
      <c r="J151" s="121">
        <v>722</v>
      </c>
      <c r="K151" s="121" t="s">
        <v>1111</v>
      </c>
      <c r="L151" s="121">
        <v>2</v>
      </c>
      <c r="M151" s="121" t="s">
        <v>302</v>
      </c>
      <c r="N151" s="119"/>
      <c r="O151" s="119"/>
      <c r="P151" s="119"/>
    </row>
    <row r="152" spans="1:16" ht="12.75" customHeight="1">
      <c r="A152" s="119"/>
      <c r="B152" s="119"/>
      <c r="C152" s="119"/>
      <c r="D152" s="119"/>
      <c r="E152" s="119"/>
      <c r="F152" s="119"/>
      <c r="G152" s="119"/>
      <c r="H152" s="119"/>
      <c r="I152" s="119"/>
      <c r="J152" s="121">
        <v>723</v>
      </c>
      <c r="K152" s="121" t="s">
        <v>1112</v>
      </c>
      <c r="L152" s="121">
        <v>2</v>
      </c>
      <c r="M152" s="121" t="s">
        <v>302</v>
      </c>
      <c r="N152" s="119"/>
      <c r="O152" s="119"/>
      <c r="P152" s="119"/>
    </row>
    <row r="153" spans="1:16" ht="12.75" customHeight="1">
      <c r="A153" s="119"/>
      <c r="B153" s="119"/>
      <c r="C153" s="119"/>
      <c r="D153" s="119"/>
      <c r="E153" s="119"/>
      <c r="F153" s="119"/>
      <c r="G153" s="119"/>
      <c r="H153" s="119"/>
      <c r="I153" s="119"/>
      <c r="J153" s="121">
        <v>730</v>
      </c>
      <c r="K153" s="121" t="s">
        <v>1113</v>
      </c>
      <c r="L153" s="121">
        <v>1</v>
      </c>
      <c r="M153" s="121" t="s">
        <v>302</v>
      </c>
      <c r="N153" s="119"/>
      <c r="O153" s="119"/>
      <c r="P153" s="119"/>
    </row>
    <row r="154" spans="1:16" ht="12.75" customHeight="1">
      <c r="A154" s="119"/>
      <c r="B154" s="119"/>
      <c r="C154" s="119"/>
      <c r="D154" s="119"/>
      <c r="E154" s="119"/>
      <c r="F154" s="119"/>
      <c r="G154" s="119"/>
      <c r="H154" s="119"/>
      <c r="I154" s="119"/>
      <c r="J154" s="121">
        <v>733</v>
      </c>
      <c r="K154" s="121" t="s">
        <v>1114</v>
      </c>
      <c r="L154" s="121">
        <v>1</v>
      </c>
      <c r="M154" s="121" t="s">
        <v>302</v>
      </c>
      <c r="N154" s="119"/>
      <c r="O154" s="119"/>
      <c r="P154" s="119"/>
    </row>
    <row r="155" spans="1:16" ht="12.75" customHeight="1">
      <c r="A155" s="119"/>
      <c r="B155" s="119"/>
      <c r="C155" s="119"/>
      <c r="D155" s="119"/>
      <c r="E155" s="119"/>
      <c r="F155" s="119"/>
      <c r="G155" s="119"/>
      <c r="H155" s="119"/>
      <c r="I155" s="119"/>
      <c r="J155" s="121">
        <v>734</v>
      </c>
      <c r="K155" s="121" t="s">
        <v>1115</v>
      </c>
      <c r="L155" s="121">
        <v>1</v>
      </c>
      <c r="M155" s="121" t="s">
        <v>302</v>
      </c>
      <c r="N155" s="119"/>
      <c r="O155" s="119"/>
      <c r="P155" s="119"/>
    </row>
    <row r="156" spans="1:16" ht="12.75" customHeight="1">
      <c r="A156" s="119"/>
      <c r="B156" s="119"/>
      <c r="C156" s="119"/>
      <c r="D156" s="119"/>
      <c r="E156" s="119"/>
      <c r="F156" s="119"/>
      <c r="G156" s="119"/>
      <c r="H156" s="119"/>
      <c r="I156" s="119"/>
      <c r="J156" s="121">
        <v>735</v>
      </c>
      <c r="K156" s="121" t="s">
        <v>1116</v>
      </c>
      <c r="L156" s="121">
        <v>1</v>
      </c>
      <c r="M156" s="121" t="s">
        <v>302</v>
      </c>
      <c r="N156" s="119"/>
      <c r="O156" s="119"/>
      <c r="P156" s="119"/>
    </row>
    <row r="157" spans="1:16" ht="12.75" customHeight="1">
      <c r="A157" s="119"/>
      <c r="B157" s="119"/>
      <c r="C157" s="119"/>
      <c r="D157" s="119"/>
      <c r="E157" s="119"/>
      <c r="F157" s="119"/>
      <c r="G157" s="119"/>
      <c r="H157" s="119"/>
      <c r="I157" s="119"/>
      <c r="J157" s="121">
        <v>737</v>
      </c>
      <c r="K157" s="121" t="s">
        <v>1117</v>
      </c>
      <c r="L157" s="121">
        <v>1</v>
      </c>
      <c r="M157" s="121" t="s">
        <v>302</v>
      </c>
      <c r="N157" s="119"/>
      <c r="O157" s="119"/>
      <c r="P157" s="119"/>
    </row>
    <row r="158" spans="1:16" ht="12.75" customHeight="1">
      <c r="A158" s="119"/>
      <c r="B158" s="119"/>
      <c r="C158" s="119"/>
      <c r="D158" s="119"/>
      <c r="E158" s="119"/>
      <c r="F158" s="119"/>
      <c r="G158" s="119"/>
      <c r="H158" s="119"/>
      <c r="I158" s="119"/>
      <c r="J158" s="121">
        <v>739</v>
      </c>
      <c r="K158" s="121" t="s">
        <v>301</v>
      </c>
      <c r="L158" s="121">
        <v>1</v>
      </c>
      <c r="M158" s="121" t="s">
        <v>302</v>
      </c>
      <c r="N158" s="119"/>
      <c r="O158" s="119"/>
      <c r="P158" s="119"/>
    </row>
    <row r="159" spans="1:16" ht="12.75" customHeight="1">
      <c r="A159" s="119"/>
      <c r="B159" s="119"/>
      <c r="C159" s="119"/>
      <c r="D159" s="119"/>
      <c r="E159" s="119"/>
      <c r="F159" s="119"/>
      <c r="G159" s="119"/>
      <c r="H159" s="119"/>
      <c r="I159" s="119"/>
      <c r="J159" s="121">
        <v>746</v>
      </c>
      <c r="K159" s="121" t="s">
        <v>1118</v>
      </c>
      <c r="L159" s="121">
        <v>2</v>
      </c>
      <c r="M159" s="121" t="s">
        <v>426</v>
      </c>
      <c r="N159" s="119"/>
      <c r="O159" s="119"/>
      <c r="P159" s="119"/>
    </row>
    <row r="160" spans="1:16" ht="12.75" customHeight="1">
      <c r="A160" s="119"/>
      <c r="B160" s="119"/>
      <c r="C160" s="119"/>
      <c r="D160" s="119"/>
      <c r="E160" s="119"/>
      <c r="F160" s="119"/>
      <c r="G160" s="119"/>
      <c r="H160" s="119"/>
      <c r="I160" s="119"/>
      <c r="J160" s="121">
        <v>747</v>
      </c>
      <c r="K160" s="121" t="s">
        <v>583</v>
      </c>
      <c r="L160" s="121">
        <v>2</v>
      </c>
      <c r="M160" s="121" t="s">
        <v>426</v>
      </c>
      <c r="N160" s="119"/>
      <c r="O160" s="119"/>
      <c r="P160" s="119"/>
    </row>
    <row r="161" spans="1:16" ht="12.75" customHeight="1">
      <c r="A161" s="119"/>
      <c r="B161" s="119"/>
      <c r="C161" s="119"/>
      <c r="D161" s="119"/>
      <c r="E161" s="119"/>
      <c r="F161" s="119"/>
      <c r="G161" s="119"/>
      <c r="H161" s="119"/>
      <c r="I161" s="119"/>
      <c r="J161" s="121">
        <v>748</v>
      </c>
      <c r="K161" s="121" t="s">
        <v>1119</v>
      </c>
      <c r="L161" s="121">
        <v>2</v>
      </c>
      <c r="M161" s="121" t="s">
        <v>426</v>
      </c>
      <c r="N161" s="119"/>
      <c r="O161" s="119"/>
      <c r="P161" s="119"/>
    </row>
    <row r="162" spans="1:16" ht="12.75" customHeight="1">
      <c r="A162" s="119"/>
      <c r="B162" s="119"/>
      <c r="C162" s="119"/>
      <c r="D162" s="119"/>
      <c r="E162" s="119"/>
      <c r="F162" s="119"/>
      <c r="G162" s="119"/>
      <c r="H162" s="119"/>
      <c r="I162" s="119"/>
      <c r="J162" s="121">
        <v>749</v>
      </c>
      <c r="K162" s="121" t="s">
        <v>1120</v>
      </c>
      <c r="L162" s="121">
        <v>2</v>
      </c>
      <c r="M162" s="121" t="s">
        <v>426</v>
      </c>
      <c r="N162" s="119"/>
      <c r="O162" s="119"/>
      <c r="P162" s="119"/>
    </row>
    <row r="163" spans="1:16" ht="12.75" customHeight="1">
      <c r="A163" s="119"/>
      <c r="B163" s="119"/>
      <c r="C163" s="119"/>
      <c r="D163" s="119"/>
      <c r="E163" s="119"/>
      <c r="F163" s="119"/>
      <c r="G163" s="119"/>
      <c r="H163" s="119"/>
      <c r="I163" s="119"/>
      <c r="J163" s="121">
        <v>751</v>
      </c>
      <c r="K163" s="121" t="s">
        <v>574</v>
      </c>
      <c r="L163" s="121">
        <v>1</v>
      </c>
      <c r="M163" s="121" t="s">
        <v>426</v>
      </c>
      <c r="N163" s="119"/>
      <c r="O163" s="119"/>
      <c r="P163" s="119"/>
    </row>
    <row r="164" spans="1:16" ht="12.75" customHeight="1">
      <c r="A164" s="119"/>
      <c r="B164" s="119"/>
      <c r="C164" s="119"/>
      <c r="D164" s="119"/>
      <c r="E164" s="119"/>
      <c r="F164" s="119"/>
      <c r="G164" s="119"/>
      <c r="H164" s="119"/>
      <c r="I164" s="119"/>
      <c r="J164" s="121">
        <v>752</v>
      </c>
      <c r="K164" s="121" t="s">
        <v>1121</v>
      </c>
      <c r="L164" s="121">
        <v>1</v>
      </c>
      <c r="M164" s="121" t="s">
        <v>426</v>
      </c>
      <c r="N164" s="119"/>
      <c r="O164" s="119"/>
      <c r="P164" s="119"/>
    </row>
    <row r="165" spans="1:16" ht="12.75" customHeight="1">
      <c r="A165" s="119"/>
      <c r="B165" s="119"/>
      <c r="C165" s="119"/>
      <c r="D165" s="119"/>
      <c r="E165" s="119"/>
      <c r="F165" s="119"/>
      <c r="G165" s="119"/>
      <c r="H165" s="119"/>
      <c r="I165" s="119"/>
      <c r="J165" s="121">
        <v>789</v>
      </c>
      <c r="K165" s="121" t="s">
        <v>1033</v>
      </c>
      <c r="L165" s="121">
        <v>1</v>
      </c>
      <c r="M165" s="121" t="s">
        <v>421</v>
      </c>
      <c r="N165" s="119"/>
      <c r="O165" s="119"/>
      <c r="P165" s="119"/>
    </row>
    <row r="166" spans="1:16" ht="12.75" customHeight="1">
      <c r="A166" s="119"/>
      <c r="B166" s="119"/>
      <c r="C166" s="119"/>
      <c r="D166" s="119"/>
      <c r="E166" s="119"/>
      <c r="F166" s="119"/>
      <c r="G166" s="119"/>
      <c r="H166" s="119"/>
      <c r="I166" s="119"/>
      <c r="J166" s="121">
        <v>800</v>
      </c>
      <c r="K166" s="121" t="s">
        <v>515</v>
      </c>
      <c r="L166" s="121">
        <v>1</v>
      </c>
      <c r="M166" s="121" t="s">
        <v>421</v>
      </c>
      <c r="N166" s="119"/>
      <c r="O166" s="119"/>
      <c r="P166" s="119"/>
    </row>
    <row r="167" spans="1:16" ht="12.75" customHeight="1">
      <c r="A167" s="119"/>
      <c r="B167" s="119"/>
      <c r="C167" s="119"/>
      <c r="D167" s="119"/>
      <c r="E167" s="119"/>
      <c r="F167" s="119"/>
      <c r="G167" s="119"/>
      <c r="H167" s="119"/>
      <c r="I167" s="119"/>
      <c r="J167" s="121">
        <v>807</v>
      </c>
      <c r="K167" s="121" t="s">
        <v>1035</v>
      </c>
      <c r="L167" s="121">
        <v>1</v>
      </c>
      <c r="M167" s="121" t="s">
        <v>468</v>
      </c>
      <c r="N167" s="119"/>
      <c r="O167" s="119"/>
      <c r="P167" s="119"/>
    </row>
    <row r="168" spans="1:16" ht="12.75" customHeight="1">
      <c r="A168" s="119"/>
      <c r="B168" s="119"/>
      <c r="C168" s="119"/>
      <c r="D168" s="119"/>
      <c r="E168" s="119"/>
      <c r="F168" s="119"/>
      <c r="G168" s="119"/>
      <c r="H168" s="119"/>
      <c r="I168" s="119"/>
      <c r="J168" s="121">
        <v>808</v>
      </c>
      <c r="K168" s="121" t="s">
        <v>952</v>
      </c>
      <c r="L168" s="121">
        <v>1</v>
      </c>
      <c r="M168" s="121" t="s">
        <v>468</v>
      </c>
      <c r="N168" s="119"/>
      <c r="O168" s="119"/>
      <c r="P168" s="119"/>
    </row>
    <row r="169" spans="1:16" ht="12.75" customHeight="1">
      <c r="A169" s="119"/>
      <c r="B169" s="119"/>
      <c r="C169" s="119"/>
      <c r="D169" s="119"/>
      <c r="E169" s="119"/>
      <c r="F169" s="119"/>
      <c r="G169" s="119"/>
      <c r="H169" s="119"/>
      <c r="I169" s="119"/>
      <c r="J169" s="121">
        <v>833</v>
      </c>
      <c r="K169" s="121" t="s">
        <v>1122</v>
      </c>
      <c r="L169" s="121" t="s">
        <v>1097</v>
      </c>
      <c r="M169" s="121" t="s">
        <v>577</v>
      </c>
      <c r="N169" s="119"/>
      <c r="O169" s="119"/>
      <c r="P169" s="119"/>
    </row>
    <row r="170" spans="1:16" ht="12.75" customHeight="1">
      <c r="A170" s="119"/>
      <c r="B170" s="119"/>
      <c r="C170" s="119"/>
      <c r="D170" s="119"/>
      <c r="E170" s="119"/>
      <c r="F170" s="119"/>
      <c r="G170" s="119"/>
      <c r="H170" s="119"/>
      <c r="I170" s="119"/>
      <c r="J170" s="121">
        <v>880</v>
      </c>
      <c r="K170" s="121" t="s">
        <v>1123</v>
      </c>
      <c r="L170" s="121">
        <v>5</v>
      </c>
      <c r="M170" s="121" t="s">
        <v>577</v>
      </c>
      <c r="N170" s="119"/>
      <c r="O170" s="119"/>
      <c r="P170" s="119"/>
    </row>
    <row r="171" spans="1:16" ht="12.75" customHeight="1">
      <c r="A171" s="119"/>
      <c r="B171" s="119"/>
      <c r="C171" s="119"/>
      <c r="D171" s="119"/>
      <c r="E171" s="119"/>
      <c r="F171" s="119"/>
      <c r="G171" s="119"/>
      <c r="H171" s="119"/>
      <c r="I171" s="119"/>
      <c r="J171" s="121">
        <v>1904</v>
      </c>
      <c r="K171" s="121" t="s">
        <v>134</v>
      </c>
      <c r="L171" s="121">
        <v>1</v>
      </c>
      <c r="M171" s="121" t="s">
        <v>65</v>
      </c>
      <c r="N171" s="119"/>
      <c r="O171" s="119"/>
      <c r="P171" s="119"/>
    </row>
    <row r="172" spans="1:16" ht="12.75" customHeight="1">
      <c r="A172" s="119"/>
      <c r="B172" s="119"/>
      <c r="C172" s="119"/>
      <c r="D172" s="119"/>
      <c r="E172" s="119"/>
      <c r="F172" s="119"/>
      <c r="G172" s="119"/>
      <c r="H172" s="119"/>
      <c r="I172" s="119"/>
      <c r="J172" s="121">
        <v>1919</v>
      </c>
      <c r="K172" s="121" t="s">
        <v>96</v>
      </c>
      <c r="L172" s="121">
        <v>2</v>
      </c>
      <c r="M172" s="121" t="s">
        <v>65</v>
      </c>
      <c r="N172" s="119"/>
      <c r="O172" s="119"/>
      <c r="P172" s="119"/>
    </row>
    <row r="173" spans="1:16" ht="12.75" customHeight="1">
      <c r="A173" s="119"/>
      <c r="B173" s="119"/>
      <c r="C173" s="119"/>
      <c r="D173" s="119"/>
      <c r="E173" s="119"/>
      <c r="F173" s="119"/>
      <c r="G173" s="119"/>
      <c r="H173" s="119"/>
      <c r="I173" s="119"/>
      <c r="J173" s="121">
        <v>1920</v>
      </c>
      <c r="K173" s="121" t="s">
        <v>64</v>
      </c>
      <c r="L173" s="121">
        <v>2</v>
      </c>
      <c r="M173" s="121" t="s">
        <v>65</v>
      </c>
      <c r="N173" s="119"/>
      <c r="O173" s="119"/>
      <c r="P173" s="119"/>
    </row>
    <row r="174" spans="1:16" ht="12.75" customHeight="1">
      <c r="A174" s="119"/>
      <c r="B174" s="119"/>
      <c r="C174" s="119"/>
      <c r="D174" s="119"/>
      <c r="E174" s="119"/>
      <c r="F174" s="119"/>
      <c r="G174" s="119"/>
      <c r="H174" s="119"/>
      <c r="I174" s="119"/>
      <c r="J174" s="121">
        <v>1924</v>
      </c>
      <c r="K174" s="121" t="s">
        <v>87</v>
      </c>
      <c r="L174" s="121">
        <v>2</v>
      </c>
      <c r="M174" s="121" t="s">
        <v>65</v>
      </c>
      <c r="N174" s="119"/>
      <c r="O174" s="119"/>
      <c r="P174" s="119"/>
    </row>
    <row r="175" spans="1:16" ht="12.75">
      <c r="A175" s="119"/>
      <c r="B175" s="119"/>
      <c r="C175" s="119"/>
      <c r="D175" s="119"/>
      <c r="E175" s="119"/>
      <c r="F175" s="119"/>
      <c r="G175" s="119"/>
      <c r="H175" s="119"/>
      <c r="I175" s="119"/>
      <c r="J175" s="121"/>
      <c r="K175" s="121"/>
      <c r="L175" s="121"/>
      <c r="M175" s="119"/>
      <c r="N175" s="119"/>
      <c r="O175" s="119"/>
      <c r="P175" s="119"/>
    </row>
    <row r="176" spans="1:16" ht="12.75">
      <c r="A176" s="119"/>
      <c r="B176" s="119"/>
      <c r="C176" s="119"/>
      <c r="D176" s="119"/>
      <c r="E176" s="119"/>
      <c r="F176" s="119"/>
      <c r="G176" s="119"/>
      <c r="H176" s="119"/>
      <c r="I176" s="119"/>
      <c r="J176" s="121"/>
      <c r="K176" s="121"/>
      <c r="L176" s="121"/>
      <c r="M176" s="119"/>
      <c r="N176" s="119"/>
      <c r="O176" s="119"/>
      <c r="P176" s="119"/>
    </row>
    <row r="177" spans="1:16" ht="12.75">
      <c r="A177" s="119"/>
      <c r="B177" s="119"/>
      <c r="C177" s="119"/>
      <c r="D177" s="119"/>
      <c r="E177" s="119"/>
      <c r="F177" s="119"/>
      <c r="G177" s="119"/>
      <c r="H177" s="119"/>
      <c r="I177" s="119"/>
      <c r="J177" s="121"/>
      <c r="K177" s="121"/>
      <c r="L177" s="121"/>
      <c r="M177" s="119"/>
      <c r="N177" s="119"/>
      <c r="O177" s="119"/>
      <c r="P177" s="119"/>
    </row>
    <row r="178" spans="1:16" ht="12.75">
      <c r="A178" s="119"/>
      <c r="B178" s="119"/>
      <c r="C178" s="119"/>
      <c r="D178" s="119"/>
      <c r="E178" s="119"/>
      <c r="F178" s="119"/>
      <c r="G178" s="119"/>
      <c r="H178" s="119"/>
      <c r="I178" s="119"/>
      <c r="J178" s="121"/>
      <c r="K178" s="121"/>
      <c r="L178" s="121"/>
      <c r="M178" s="119"/>
      <c r="N178" s="119"/>
      <c r="O178" s="119"/>
      <c r="P178" s="119"/>
    </row>
    <row r="179" spans="1:16" ht="12.75">
      <c r="A179" s="119"/>
      <c r="B179" s="119"/>
      <c r="C179" s="119"/>
      <c r="D179" s="119"/>
      <c r="E179" s="119"/>
      <c r="F179" s="119"/>
      <c r="G179" s="119"/>
      <c r="H179" s="119"/>
      <c r="I179" s="119"/>
      <c r="J179" s="121"/>
      <c r="K179" s="121"/>
      <c r="L179" s="121"/>
      <c r="M179" s="119"/>
      <c r="N179" s="119"/>
      <c r="O179" s="119"/>
      <c r="P179" s="119"/>
    </row>
    <row r="180" spans="1:16" ht="12.75">
      <c r="A180" s="119"/>
      <c r="B180" s="119"/>
      <c r="C180" s="119"/>
      <c r="D180" s="119"/>
      <c r="E180" s="119"/>
      <c r="F180" s="119"/>
      <c r="G180" s="119"/>
      <c r="H180" s="119"/>
      <c r="I180" s="119"/>
      <c r="J180" s="121"/>
      <c r="K180" s="121"/>
      <c r="L180" s="121"/>
      <c r="M180" s="119"/>
      <c r="N180" s="119"/>
      <c r="O180" s="119"/>
      <c r="P180" s="119"/>
    </row>
    <row r="181" spans="1:16" ht="12.75">
      <c r="A181" s="119"/>
      <c r="B181" s="119"/>
      <c r="C181" s="119"/>
      <c r="D181" s="119"/>
      <c r="E181" s="119"/>
      <c r="F181" s="119"/>
      <c r="G181" s="119"/>
      <c r="H181" s="119"/>
      <c r="I181" s="119"/>
      <c r="J181" s="121"/>
      <c r="K181" s="121"/>
      <c r="L181" s="121"/>
      <c r="M181" s="119"/>
      <c r="N181" s="119"/>
      <c r="O181" s="119"/>
      <c r="P181" s="119"/>
    </row>
    <row r="182" spans="1:16" ht="12.75">
      <c r="A182" s="119"/>
      <c r="B182" s="119"/>
      <c r="C182" s="119"/>
      <c r="D182" s="119"/>
      <c r="E182" s="119"/>
      <c r="F182" s="119"/>
      <c r="G182" s="119"/>
      <c r="H182" s="119"/>
      <c r="I182" s="119"/>
      <c r="J182" s="121"/>
      <c r="K182" s="121"/>
      <c r="L182" s="121"/>
      <c r="M182" s="119"/>
      <c r="N182" s="119"/>
      <c r="O182" s="119"/>
      <c r="P182" s="119"/>
    </row>
    <row r="183" spans="1:16" ht="12.75">
      <c r="A183" s="119"/>
      <c r="B183" s="119"/>
      <c r="C183" s="119"/>
      <c r="D183" s="119"/>
      <c r="E183" s="119"/>
      <c r="F183" s="119"/>
      <c r="G183" s="119"/>
      <c r="H183" s="119"/>
      <c r="I183" s="119"/>
      <c r="J183" s="121"/>
      <c r="K183" s="121"/>
      <c r="L183" s="121"/>
      <c r="M183" s="119"/>
      <c r="N183" s="119"/>
      <c r="O183" s="119"/>
      <c r="P183" s="119"/>
    </row>
    <row r="184" spans="1:16" ht="12.75">
      <c r="A184" s="119"/>
      <c r="B184" s="119"/>
      <c r="C184" s="119"/>
      <c r="D184" s="119"/>
      <c r="E184" s="119"/>
      <c r="F184" s="119"/>
      <c r="G184" s="119"/>
      <c r="H184" s="119"/>
      <c r="I184" s="119"/>
      <c r="J184" s="121"/>
      <c r="K184" s="121"/>
      <c r="L184" s="121"/>
      <c r="M184" s="119"/>
      <c r="N184" s="119"/>
      <c r="O184" s="119"/>
      <c r="P184" s="119"/>
    </row>
    <row r="185" spans="1:16" ht="12.75">
      <c r="A185" s="119"/>
      <c r="B185" s="119"/>
      <c r="C185" s="119"/>
      <c r="D185" s="119"/>
      <c r="E185" s="119"/>
      <c r="F185" s="119"/>
      <c r="G185" s="119"/>
      <c r="H185" s="119"/>
      <c r="I185" s="119"/>
      <c r="J185" s="121"/>
      <c r="K185" s="121"/>
      <c r="L185" s="121"/>
      <c r="M185" s="119"/>
      <c r="N185" s="119"/>
      <c r="O185" s="119"/>
      <c r="P185" s="119"/>
    </row>
    <row r="186" spans="1:16" ht="12.75">
      <c r="A186" s="119"/>
      <c r="B186" s="119"/>
      <c r="C186" s="119"/>
      <c r="D186" s="119"/>
      <c r="E186" s="119"/>
      <c r="F186" s="119"/>
      <c r="G186" s="119"/>
      <c r="H186" s="119"/>
      <c r="I186" s="119"/>
      <c r="J186" s="121"/>
      <c r="K186" s="121"/>
      <c r="L186" s="121"/>
      <c r="M186" s="119"/>
      <c r="N186" s="119"/>
      <c r="O186" s="119"/>
      <c r="P186" s="119"/>
    </row>
    <row r="187" spans="1:16" ht="12.75">
      <c r="A187" s="119"/>
      <c r="B187" s="119"/>
      <c r="C187" s="119"/>
      <c r="D187" s="119"/>
      <c r="E187" s="119"/>
      <c r="F187" s="119"/>
      <c r="G187" s="119"/>
      <c r="H187" s="119"/>
      <c r="I187" s="119"/>
      <c r="J187" s="121"/>
      <c r="K187" s="121"/>
      <c r="L187" s="121"/>
      <c r="M187" s="119"/>
      <c r="N187" s="119"/>
      <c r="O187" s="119"/>
      <c r="P187" s="119"/>
    </row>
    <row r="188" spans="1:16" ht="12.75">
      <c r="A188" s="119"/>
      <c r="B188" s="119"/>
      <c r="C188" s="119"/>
      <c r="D188" s="119"/>
      <c r="E188" s="119"/>
      <c r="F188" s="119"/>
      <c r="G188" s="119"/>
      <c r="H188" s="119"/>
      <c r="I188" s="119"/>
      <c r="J188" s="121"/>
      <c r="K188" s="121"/>
      <c r="L188" s="121"/>
      <c r="M188" s="119"/>
      <c r="N188" s="119"/>
      <c r="O188" s="119"/>
      <c r="P188" s="119"/>
    </row>
    <row r="189" spans="1:16" ht="12.75">
      <c r="A189" s="119"/>
      <c r="B189" s="119"/>
      <c r="C189" s="119"/>
      <c r="D189" s="119"/>
      <c r="E189" s="119"/>
      <c r="F189" s="119"/>
      <c r="G189" s="119"/>
      <c r="H189" s="119"/>
      <c r="I189" s="119"/>
      <c r="J189" s="121"/>
      <c r="K189" s="121"/>
      <c r="L189" s="121"/>
      <c r="M189" s="119"/>
      <c r="N189" s="119"/>
      <c r="O189" s="119"/>
      <c r="P189" s="119"/>
    </row>
    <row r="190" spans="1:16" ht="12.75">
      <c r="A190" s="119"/>
      <c r="B190" s="119"/>
      <c r="C190" s="119"/>
      <c r="D190" s="119"/>
      <c r="E190" s="119"/>
      <c r="F190" s="119"/>
      <c r="G190" s="119"/>
      <c r="H190" s="119"/>
      <c r="I190" s="119"/>
      <c r="J190" s="121"/>
      <c r="K190" s="121"/>
      <c r="L190" s="121"/>
      <c r="M190" s="119"/>
      <c r="N190" s="119"/>
      <c r="O190" s="119"/>
      <c r="P190" s="119"/>
    </row>
    <row r="191" spans="1:16" ht="12.75">
      <c r="A191" s="119"/>
      <c r="B191" s="119"/>
      <c r="C191" s="119"/>
      <c r="D191" s="119"/>
      <c r="E191" s="119"/>
      <c r="F191" s="119"/>
      <c r="G191" s="119"/>
      <c r="H191" s="119"/>
      <c r="I191" s="119"/>
      <c r="J191" s="121"/>
      <c r="K191" s="121"/>
      <c r="L191" s="121"/>
      <c r="M191" s="119"/>
      <c r="N191" s="119"/>
      <c r="O191" s="119"/>
      <c r="P191" s="119"/>
    </row>
    <row r="192" spans="1:16" ht="12.75">
      <c r="A192" s="119"/>
      <c r="B192" s="119"/>
      <c r="C192" s="119"/>
      <c r="D192" s="119"/>
      <c r="E192" s="119"/>
      <c r="F192" s="119"/>
      <c r="G192" s="119"/>
      <c r="H192" s="119"/>
      <c r="I192" s="119"/>
      <c r="J192" s="121"/>
      <c r="K192" s="121"/>
      <c r="L192" s="121"/>
      <c r="M192" s="119"/>
      <c r="N192" s="119"/>
      <c r="O192" s="119"/>
      <c r="P192" s="119"/>
    </row>
  </sheetData>
  <printOptions/>
  <pageMargins left="0.5905511811023622" right="0.5905511811023622" top="0.5905511811023622" bottom="0.5905511811023622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9"/>
  <sheetViews>
    <sheetView zoomScale="125" zoomScaleNormal="125" zoomScaleSheetLayoutView="100" workbookViewId="0" topLeftCell="A1">
      <selection activeCell="E7" sqref="E7"/>
    </sheetView>
  </sheetViews>
  <sheetFormatPr defaultColWidth="15.83203125" defaultRowHeight="13.5" customHeight="1"/>
  <cols>
    <col min="1" max="1" width="2.83203125" style="0" customWidth="1"/>
    <col min="2" max="2" width="6" style="0" customWidth="1"/>
    <col min="3" max="3" width="13.83203125" style="0" customWidth="1"/>
    <col min="4" max="4" width="5.83203125" style="27" customWidth="1"/>
    <col min="5" max="5" width="14.83203125" style="0" customWidth="1"/>
    <col min="6" max="6" width="3.83203125" style="27" customWidth="1"/>
    <col min="7" max="7" width="5" style="27" customWidth="1"/>
    <col min="8" max="8" width="6.83203125" style="28" customWidth="1"/>
    <col min="9" max="9" width="7" style="29" customWidth="1"/>
    <col min="10" max="10" width="5.83203125" style="0" customWidth="1"/>
    <col min="11" max="11" width="3.83203125" style="0" customWidth="1"/>
    <col min="12" max="12" width="5" style="0" customWidth="1"/>
    <col min="13" max="13" width="6.83203125" style="30" customWidth="1"/>
    <col min="14" max="14" width="7" style="29" customWidth="1"/>
    <col min="15" max="15" width="5.83203125" style="0" customWidth="1"/>
    <col min="16" max="16" width="9.83203125" style="0" customWidth="1"/>
    <col min="17" max="17" width="5.83203125" style="0" customWidth="1"/>
    <col min="18" max="18" width="3.83203125" style="0" customWidth="1"/>
  </cols>
  <sheetData>
    <row r="1" spans="1:18" ht="21" customHeight="1">
      <c r="A1" s="45"/>
      <c r="B1" s="31" t="s">
        <v>34</v>
      </c>
      <c r="C1" s="32"/>
      <c r="D1" s="32"/>
      <c r="E1" s="33"/>
      <c r="F1" s="32"/>
      <c r="G1" s="32"/>
      <c r="H1" s="34"/>
      <c r="I1" s="35"/>
      <c r="J1" s="33"/>
      <c r="K1" s="33"/>
      <c r="L1" s="33"/>
      <c r="M1" s="34"/>
      <c r="N1" s="36"/>
      <c r="O1" s="45"/>
      <c r="P1" s="45"/>
      <c r="Q1" s="45"/>
      <c r="R1" s="45"/>
    </row>
    <row r="2" spans="1:18" ht="12">
      <c r="A2" s="45"/>
      <c r="B2" s="33"/>
      <c r="C2" s="32"/>
      <c r="D2" s="32"/>
      <c r="E2" s="33"/>
      <c r="F2" s="32"/>
      <c r="G2" s="32"/>
      <c r="H2" s="34"/>
      <c r="I2" s="35"/>
      <c r="J2" s="33"/>
      <c r="K2" s="33"/>
      <c r="L2" s="33"/>
      <c r="M2" s="34"/>
      <c r="O2" s="45"/>
      <c r="P2" s="45"/>
      <c r="Q2" s="37" t="s">
        <v>35</v>
      </c>
      <c r="R2" s="45"/>
    </row>
    <row r="3" spans="1:18" ht="11.25" customHeight="1">
      <c r="A3" s="45"/>
      <c r="B3" s="38"/>
      <c r="C3" s="39"/>
      <c r="D3" s="39"/>
      <c r="E3" s="39"/>
      <c r="F3" s="39"/>
      <c r="G3" s="32"/>
      <c r="H3" s="40" t="s">
        <v>36</v>
      </c>
      <c r="I3" s="41"/>
      <c r="J3" s="32"/>
      <c r="K3" s="39"/>
      <c r="L3" s="32"/>
      <c r="M3" s="40" t="s">
        <v>37</v>
      </c>
      <c r="N3" s="41"/>
      <c r="O3" s="32"/>
      <c r="P3" s="39"/>
      <c r="Q3" s="39"/>
      <c r="R3" s="42"/>
    </row>
    <row r="4" spans="1:18" ht="11.25" customHeight="1">
      <c r="A4" s="45"/>
      <c r="B4" s="42" t="s">
        <v>38</v>
      </c>
      <c r="C4" s="43" t="s">
        <v>39</v>
      </c>
      <c r="D4" s="43" t="s">
        <v>40</v>
      </c>
      <c r="E4" s="43" t="s">
        <v>41</v>
      </c>
      <c r="F4" s="43"/>
      <c r="H4" s="30"/>
      <c r="I4" s="44"/>
      <c r="J4" s="27"/>
      <c r="K4" s="43"/>
      <c r="L4" s="27"/>
      <c r="N4" s="44"/>
      <c r="O4" s="27"/>
      <c r="P4" s="43" t="s">
        <v>42</v>
      </c>
      <c r="Q4" s="43"/>
      <c r="R4" s="42"/>
    </row>
    <row r="5" spans="1:18" ht="11.25" customHeight="1">
      <c r="A5" s="45"/>
      <c r="B5" s="42"/>
      <c r="C5" s="43"/>
      <c r="D5" s="43"/>
      <c r="E5" s="43"/>
      <c r="F5" s="43" t="s">
        <v>43</v>
      </c>
      <c r="G5" s="27" t="s">
        <v>44</v>
      </c>
      <c r="H5" s="30" t="s">
        <v>45</v>
      </c>
      <c r="I5" s="44" t="s">
        <v>46</v>
      </c>
      <c r="J5" s="27" t="s">
        <v>47</v>
      </c>
      <c r="K5" s="43" t="s">
        <v>43</v>
      </c>
      <c r="L5" s="27" t="s">
        <v>44</v>
      </c>
      <c r="M5" s="30" t="s">
        <v>45</v>
      </c>
      <c r="N5" s="44" t="s">
        <v>46</v>
      </c>
      <c r="O5" s="27" t="s">
        <v>47</v>
      </c>
      <c r="P5" s="43" t="s">
        <v>47</v>
      </c>
      <c r="Q5" s="43" t="s">
        <v>48</v>
      </c>
      <c r="R5" s="42"/>
    </row>
    <row r="6" spans="1:18" ht="12">
      <c r="A6" s="45">
        <v>1</v>
      </c>
      <c r="B6" s="46">
        <v>250</v>
      </c>
      <c r="C6" s="47" t="s">
        <v>49</v>
      </c>
      <c r="D6" s="47">
        <v>2</v>
      </c>
      <c r="E6" s="48" t="s">
        <v>50</v>
      </c>
      <c r="F6" s="47">
        <v>6</v>
      </c>
      <c r="G6" s="49">
        <v>3</v>
      </c>
      <c r="H6" s="50" t="s">
        <v>51</v>
      </c>
      <c r="I6" s="50">
        <f>-0.4</f>
        <v>-0.4</v>
      </c>
      <c r="J6" s="50">
        <v>728</v>
      </c>
      <c r="K6" s="47">
        <v>7</v>
      </c>
      <c r="L6" s="49">
        <v>7</v>
      </c>
      <c r="M6" s="50" t="s">
        <v>52</v>
      </c>
      <c r="N6" s="50">
        <v>1.4</v>
      </c>
      <c r="O6" s="50">
        <v>765</v>
      </c>
      <c r="P6" s="48">
        <f aca="true" t="shared" si="0" ref="P6:P37">IF(H6="","",J6+O6)</f>
        <v>1493</v>
      </c>
      <c r="Q6" s="48">
        <f aca="true" t="shared" si="1" ref="Q6:Q37">IF(P6="","",RANK(P6,$P$6:$P$77))</f>
        <v>1</v>
      </c>
      <c r="R6" s="51" t="s">
        <v>9</v>
      </c>
    </row>
    <row r="7" spans="1:18" ht="12">
      <c r="A7" s="45">
        <v>2</v>
      </c>
      <c r="B7" s="46">
        <v>146</v>
      </c>
      <c r="C7" s="47" t="s">
        <v>53</v>
      </c>
      <c r="D7" s="47">
        <v>2</v>
      </c>
      <c r="E7" s="48" t="s">
        <v>54</v>
      </c>
      <c r="F7" s="47">
        <v>8</v>
      </c>
      <c r="G7" s="49">
        <v>1</v>
      </c>
      <c r="H7" s="50" t="s">
        <v>55</v>
      </c>
      <c r="I7" s="50">
        <f>+0.4</f>
        <v>0.4</v>
      </c>
      <c r="J7" s="50">
        <v>585</v>
      </c>
      <c r="K7" s="47">
        <v>9</v>
      </c>
      <c r="L7" s="49">
        <v>5</v>
      </c>
      <c r="M7" s="50" t="s">
        <v>56</v>
      </c>
      <c r="N7" s="50">
        <v>0</v>
      </c>
      <c r="O7" s="50">
        <v>672</v>
      </c>
      <c r="P7" s="48">
        <f t="shared" si="0"/>
        <v>1257</v>
      </c>
      <c r="Q7" s="48">
        <f t="shared" si="1"/>
        <v>2</v>
      </c>
      <c r="R7" s="51"/>
    </row>
    <row r="8" spans="1:18" ht="12">
      <c r="A8" s="45">
        <v>3</v>
      </c>
      <c r="B8" s="46">
        <v>261</v>
      </c>
      <c r="C8" s="47" t="s">
        <v>57</v>
      </c>
      <c r="D8" s="47">
        <v>2</v>
      </c>
      <c r="E8" s="48" t="s">
        <v>50</v>
      </c>
      <c r="F8" s="47">
        <v>8</v>
      </c>
      <c r="G8" s="49">
        <v>5</v>
      </c>
      <c r="H8" s="50" t="s">
        <v>58</v>
      </c>
      <c r="I8" s="50">
        <f>+0.4</f>
        <v>0.4</v>
      </c>
      <c r="J8" s="50">
        <v>562</v>
      </c>
      <c r="K8" s="47">
        <v>6</v>
      </c>
      <c r="L8" s="49">
        <v>1</v>
      </c>
      <c r="M8" s="50" t="s">
        <v>59</v>
      </c>
      <c r="N8" s="50">
        <v>0.7</v>
      </c>
      <c r="O8" s="50">
        <v>605</v>
      </c>
      <c r="P8" s="48">
        <f t="shared" si="0"/>
        <v>1167</v>
      </c>
      <c r="Q8" s="48">
        <f t="shared" si="1"/>
        <v>3</v>
      </c>
      <c r="R8" s="51"/>
    </row>
    <row r="9" spans="1:18" ht="12">
      <c r="A9" s="45">
        <v>4</v>
      </c>
      <c r="B9" s="46">
        <v>2710</v>
      </c>
      <c r="C9" s="47" t="s">
        <v>60</v>
      </c>
      <c r="D9" s="47">
        <v>3</v>
      </c>
      <c r="E9" s="48" t="s">
        <v>61</v>
      </c>
      <c r="F9" s="47">
        <v>9</v>
      </c>
      <c r="G9" s="49">
        <v>1</v>
      </c>
      <c r="H9" s="50" t="s">
        <v>62</v>
      </c>
      <c r="I9" s="50">
        <f>+0.5</f>
        <v>0.5</v>
      </c>
      <c r="J9" s="50">
        <v>542</v>
      </c>
      <c r="K9" s="47">
        <v>6</v>
      </c>
      <c r="L9" s="49">
        <v>5</v>
      </c>
      <c r="M9" s="50" t="s">
        <v>63</v>
      </c>
      <c r="N9" s="50">
        <v>0.7</v>
      </c>
      <c r="O9" s="50">
        <v>579</v>
      </c>
      <c r="P9" s="48">
        <f t="shared" si="0"/>
        <v>1121</v>
      </c>
      <c r="Q9" s="48">
        <f t="shared" si="1"/>
        <v>4</v>
      </c>
      <c r="R9" s="51"/>
    </row>
    <row r="10" spans="1:18" ht="12">
      <c r="A10" s="45">
        <v>5</v>
      </c>
      <c r="B10" s="46">
        <v>1920</v>
      </c>
      <c r="C10" s="47" t="s">
        <v>64</v>
      </c>
      <c r="D10" s="47">
        <v>2</v>
      </c>
      <c r="E10" s="48" t="s">
        <v>65</v>
      </c>
      <c r="F10" s="47">
        <v>9</v>
      </c>
      <c r="G10" s="49">
        <v>5</v>
      </c>
      <c r="H10" s="50" t="s">
        <v>66</v>
      </c>
      <c r="I10" s="50">
        <f>+0.5</f>
        <v>0.5</v>
      </c>
      <c r="J10" s="50">
        <v>554</v>
      </c>
      <c r="K10" s="47">
        <v>7</v>
      </c>
      <c r="L10" s="49">
        <v>1</v>
      </c>
      <c r="M10" s="50" t="s">
        <v>67</v>
      </c>
      <c r="N10" s="50">
        <v>1.4</v>
      </c>
      <c r="O10" s="50">
        <v>518</v>
      </c>
      <c r="P10" s="48">
        <f t="shared" si="0"/>
        <v>1072</v>
      </c>
      <c r="Q10" s="48">
        <f t="shared" si="1"/>
        <v>5</v>
      </c>
      <c r="R10" s="51"/>
    </row>
    <row r="11" spans="1:18" ht="12">
      <c r="A11" s="45">
        <v>6</v>
      </c>
      <c r="B11" s="46">
        <v>2705</v>
      </c>
      <c r="C11" s="47" t="s">
        <v>68</v>
      </c>
      <c r="D11" s="47">
        <v>2</v>
      </c>
      <c r="E11" s="48" t="s">
        <v>61</v>
      </c>
      <c r="F11" s="47">
        <v>8</v>
      </c>
      <c r="G11" s="49">
        <v>6</v>
      </c>
      <c r="H11" s="50" t="s">
        <v>69</v>
      </c>
      <c r="I11" s="50">
        <f>+0.4</f>
        <v>0.4</v>
      </c>
      <c r="J11" s="50">
        <v>508</v>
      </c>
      <c r="K11" s="47">
        <v>6</v>
      </c>
      <c r="L11" s="49">
        <v>2</v>
      </c>
      <c r="M11" s="50" t="s">
        <v>70</v>
      </c>
      <c r="N11" s="50">
        <v>0.7</v>
      </c>
      <c r="O11" s="50">
        <v>559</v>
      </c>
      <c r="P11" s="48">
        <f t="shared" si="0"/>
        <v>1067</v>
      </c>
      <c r="Q11" s="48">
        <f t="shared" si="1"/>
        <v>6</v>
      </c>
      <c r="R11" s="51"/>
    </row>
    <row r="12" spans="1:18" ht="12">
      <c r="A12" s="45">
        <v>7</v>
      </c>
      <c r="B12" s="46">
        <v>543</v>
      </c>
      <c r="C12" s="47" t="s">
        <v>71</v>
      </c>
      <c r="D12" s="47">
        <v>3</v>
      </c>
      <c r="E12" s="48" t="s">
        <v>72</v>
      </c>
      <c r="F12" s="47">
        <v>7</v>
      </c>
      <c r="G12" s="49">
        <v>3</v>
      </c>
      <c r="H12" s="50" t="s">
        <v>73</v>
      </c>
      <c r="I12" s="50">
        <f>+0.4</f>
        <v>0.4</v>
      </c>
      <c r="J12" s="50">
        <v>464</v>
      </c>
      <c r="K12" s="47">
        <v>8</v>
      </c>
      <c r="L12" s="49">
        <v>7</v>
      </c>
      <c r="M12" s="50" t="s">
        <v>74</v>
      </c>
      <c r="N12" s="50">
        <v>1.5</v>
      </c>
      <c r="O12" s="50">
        <v>541</v>
      </c>
      <c r="P12" s="48">
        <f t="shared" si="0"/>
        <v>1005</v>
      </c>
      <c r="Q12" s="48">
        <f t="shared" si="1"/>
        <v>7</v>
      </c>
      <c r="R12" s="51"/>
    </row>
    <row r="13" spans="1:18" ht="12">
      <c r="A13" s="45">
        <v>8</v>
      </c>
      <c r="B13" s="46">
        <v>1016</v>
      </c>
      <c r="C13" s="47" t="s">
        <v>75</v>
      </c>
      <c r="D13" s="47">
        <v>2</v>
      </c>
      <c r="E13" s="48" t="s">
        <v>76</v>
      </c>
      <c r="F13" s="47">
        <v>9</v>
      </c>
      <c r="G13" s="49">
        <v>8</v>
      </c>
      <c r="H13" s="50" t="s">
        <v>77</v>
      </c>
      <c r="I13" s="50">
        <f>+0.5</f>
        <v>0.5</v>
      </c>
      <c r="J13" s="50">
        <v>511</v>
      </c>
      <c r="K13" s="47">
        <v>7</v>
      </c>
      <c r="L13" s="49">
        <v>4</v>
      </c>
      <c r="M13" s="50" t="s">
        <v>78</v>
      </c>
      <c r="N13" s="50">
        <v>1.4</v>
      </c>
      <c r="O13" s="50">
        <v>476</v>
      </c>
      <c r="P13" s="48">
        <f t="shared" si="0"/>
        <v>987</v>
      </c>
      <c r="Q13" s="48">
        <f t="shared" si="1"/>
        <v>8</v>
      </c>
      <c r="R13" s="51"/>
    </row>
    <row r="14" spans="1:18" ht="12">
      <c r="A14" s="45"/>
      <c r="B14" s="46">
        <v>39</v>
      </c>
      <c r="C14" s="47" t="s">
        <v>79</v>
      </c>
      <c r="D14" s="47">
        <v>1</v>
      </c>
      <c r="E14" s="48" t="s">
        <v>80</v>
      </c>
      <c r="F14" s="47">
        <v>4</v>
      </c>
      <c r="G14" s="49">
        <v>3</v>
      </c>
      <c r="H14" s="50" t="s">
        <v>81</v>
      </c>
      <c r="I14" s="50">
        <f>-0.6</f>
        <v>-0.6</v>
      </c>
      <c r="J14" s="50">
        <v>523</v>
      </c>
      <c r="K14" s="47">
        <v>1</v>
      </c>
      <c r="L14" s="49">
        <v>7</v>
      </c>
      <c r="M14" s="50" t="s">
        <v>82</v>
      </c>
      <c r="N14" s="50">
        <v>-1</v>
      </c>
      <c r="O14" s="50">
        <v>459</v>
      </c>
      <c r="P14" s="48">
        <f t="shared" si="0"/>
        <v>982</v>
      </c>
      <c r="Q14" s="48">
        <f t="shared" si="1"/>
        <v>9</v>
      </c>
      <c r="R14" s="51"/>
    </row>
    <row r="15" spans="1:18" ht="12">
      <c r="A15" s="45"/>
      <c r="B15" s="46">
        <v>21</v>
      </c>
      <c r="C15" s="47" t="s">
        <v>83</v>
      </c>
      <c r="D15" s="47">
        <v>2</v>
      </c>
      <c r="E15" s="48" t="s">
        <v>84</v>
      </c>
      <c r="F15" s="47">
        <v>9</v>
      </c>
      <c r="G15" s="49">
        <v>4</v>
      </c>
      <c r="H15" s="50" t="s">
        <v>85</v>
      </c>
      <c r="I15" s="50">
        <f>+0.5</f>
        <v>0.5</v>
      </c>
      <c r="J15" s="50">
        <v>471</v>
      </c>
      <c r="K15" s="47">
        <v>6</v>
      </c>
      <c r="L15" s="49">
        <v>8</v>
      </c>
      <c r="M15" s="50" t="s">
        <v>86</v>
      </c>
      <c r="N15" s="50">
        <v>0.7</v>
      </c>
      <c r="O15" s="50">
        <v>510</v>
      </c>
      <c r="P15" s="48">
        <f t="shared" si="0"/>
        <v>981</v>
      </c>
      <c r="Q15" s="48">
        <f t="shared" si="1"/>
        <v>10</v>
      </c>
      <c r="R15" s="51"/>
    </row>
    <row r="16" spans="1:18" ht="12">
      <c r="A16" s="45"/>
      <c r="B16" s="46">
        <v>1924</v>
      </c>
      <c r="C16" s="47" t="s">
        <v>87</v>
      </c>
      <c r="D16" s="47">
        <v>2</v>
      </c>
      <c r="E16" s="48" t="s">
        <v>65</v>
      </c>
      <c r="F16" s="47">
        <v>9</v>
      </c>
      <c r="G16" s="49">
        <v>3</v>
      </c>
      <c r="H16" s="50" t="s">
        <v>88</v>
      </c>
      <c r="I16" s="50">
        <f>+0.5</f>
        <v>0.5</v>
      </c>
      <c r="J16" s="50">
        <v>455</v>
      </c>
      <c r="K16" s="47">
        <v>6</v>
      </c>
      <c r="L16" s="49">
        <v>7</v>
      </c>
      <c r="M16" s="50" t="s">
        <v>89</v>
      </c>
      <c r="N16" s="50">
        <v>0.7</v>
      </c>
      <c r="O16" s="50">
        <v>524</v>
      </c>
      <c r="P16" s="48">
        <f t="shared" si="0"/>
        <v>979</v>
      </c>
      <c r="Q16" s="48">
        <f t="shared" si="1"/>
        <v>11</v>
      </c>
      <c r="R16" s="51"/>
    </row>
    <row r="17" spans="1:18" ht="12">
      <c r="A17" s="45"/>
      <c r="B17" s="46">
        <v>252</v>
      </c>
      <c r="C17" s="47" t="s">
        <v>90</v>
      </c>
      <c r="D17" s="47">
        <v>2</v>
      </c>
      <c r="E17" s="48" t="s">
        <v>50</v>
      </c>
      <c r="F17" s="47">
        <v>7</v>
      </c>
      <c r="G17" s="49">
        <v>1</v>
      </c>
      <c r="H17" s="50" t="s">
        <v>91</v>
      </c>
      <c r="I17" s="50">
        <f>+0.4</f>
        <v>0.4</v>
      </c>
      <c r="J17" s="50">
        <v>446</v>
      </c>
      <c r="K17" s="47">
        <v>8</v>
      </c>
      <c r="L17" s="49">
        <v>5</v>
      </c>
      <c r="M17" s="50" t="s">
        <v>92</v>
      </c>
      <c r="N17" s="50">
        <v>1.5</v>
      </c>
      <c r="O17" s="50">
        <v>527</v>
      </c>
      <c r="P17" s="48">
        <f t="shared" si="0"/>
        <v>973</v>
      </c>
      <c r="Q17" s="48">
        <f t="shared" si="1"/>
        <v>12</v>
      </c>
      <c r="R17" s="51"/>
    </row>
    <row r="18" spans="1:18" ht="12">
      <c r="A18" s="45"/>
      <c r="B18" s="46">
        <v>31</v>
      </c>
      <c r="C18" s="47" t="s">
        <v>93</v>
      </c>
      <c r="D18" s="47">
        <v>2</v>
      </c>
      <c r="E18" s="48" t="s">
        <v>80</v>
      </c>
      <c r="F18" s="47">
        <v>7</v>
      </c>
      <c r="G18" s="49">
        <v>6</v>
      </c>
      <c r="H18" s="50" t="s">
        <v>94</v>
      </c>
      <c r="I18" s="50">
        <f>+0.4</f>
        <v>0.4</v>
      </c>
      <c r="J18" s="50">
        <v>450</v>
      </c>
      <c r="K18" s="47">
        <v>9</v>
      </c>
      <c r="L18" s="49">
        <v>2</v>
      </c>
      <c r="M18" s="50" t="s">
        <v>95</v>
      </c>
      <c r="N18" s="50">
        <v>0</v>
      </c>
      <c r="O18" s="50">
        <v>487</v>
      </c>
      <c r="P18" s="48">
        <f t="shared" si="0"/>
        <v>937</v>
      </c>
      <c r="Q18" s="48">
        <f t="shared" si="1"/>
        <v>13</v>
      </c>
      <c r="R18" s="51"/>
    </row>
    <row r="19" spans="1:18" ht="12">
      <c r="A19" s="45"/>
      <c r="B19" s="46">
        <v>1919</v>
      </c>
      <c r="C19" s="47" t="s">
        <v>96</v>
      </c>
      <c r="D19" s="47">
        <v>2</v>
      </c>
      <c r="E19" s="48" t="s">
        <v>65</v>
      </c>
      <c r="F19" s="47">
        <v>6</v>
      </c>
      <c r="G19" s="49">
        <v>6</v>
      </c>
      <c r="H19" s="50" t="s">
        <v>97</v>
      </c>
      <c r="I19" s="50">
        <f>-0.4</f>
        <v>-0.4</v>
      </c>
      <c r="J19" s="50">
        <v>388</v>
      </c>
      <c r="K19" s="47">
        <v>8</v>
      </c>
      <c r="L19" s="49">
        <v>2</v>
      </c>
      <c r="M19" s="50" t="s">
        <v>98</v>
      </c>
      <c r="N19" s="50">
        <v>1.5</v>
      </c>
      <c r="O19" s="50">
        <v>529</v>
      </c>
      <c r="P19" s="48">
        <f t="shared" si="0"/>
        <v>917</v>
      </c>
      <c r="Q19" s="48">
        <f t="shared" si="1"/>
        <v>14</v>
      </c>
      <c r="R19" s="51"/>
    </row>
    <row r="20" spans="1:18" ht="12">
      <c r="A20" s="45"/>
      <c r="B20" s="46">
        <v>2704</v>
      </c>
      <c r="C20" s="47" t="s">
        <v>99</v>
      </c>
      <c r="D20" s="47">
        <v>2</v>
      </c>
      <c r="E20" s="48" t="s">
        <v>61</v>
      </c>
      <c r="F20" s="47">
        <v>8</v>
      </c>
      <c r="G20" s="49">
        <v>2</v>
      </c>
      <c r="H20" s="50" t="s">
        <v>100</v>
      </c>
      <c r="I20" s="50">
        <f>+0.4</f>
        <v>0.4</v>
      </c>
      <c r="J20" s="50">
        <v>422</v>
      </c>
      <c r="K20" s="47">
        <v>9</v>
      </c>
      <c r="L20" s="49">
        <v>6</v>
      </c>
      <c r="M20" s="50" t="s">
        <v>78</v>
      </c>
      <c r="N20" s="50">
        <v>0</v>
      </c>
      <c r="O20" s="50">
        <v>476</v>
      </c>
      <c r="P20" s="48">
        <f t="shared" si="0"/>
        <v>898</v>
      </c>
      <c r="Q20" s="48">
        <f t="shared" si="1"/>
        <v>15</v>
      </c>
      <c r="R20" s="51"/>
    </row>
    <row r="21" spans="1:18" ht="12">
      <c r="A21" s="45"/>
      <c r="B21" s="46">
        <v>106</v>
      </c>
      <c r="C21" s="47" t="s">
        <v>101</v>
      </c>
      <c r="D21" s="47">
        <v>2</v>
      </c>
      <c r="E21" s="48" t="s">
        <v>102</v>
      </c>
      <c r="F21" s="47">
        <v>5</v>
      </c>
      <c r="G21" s="49">
        <v>3</v>
      </c>
      <c r="H21" s="50" t="s">
        <v>103</v>
      </c>
      <c r="I21" s="50">
        <f>+0.6</f>
        <v>0.6</v>
      </c>
      <c r="J21" s="50">
        <v>394</v>
      </c>
      <c r="K21" s="47">
        <v>2</v>
      </c>
      <c r="L21" s="49">
        <v>7</v>
      </c>
      <c r="M21" s="50" t="s">
        <v>104</v>
      </c>
      <c r="N21" s="50">
        <v>-0.5</v>
      </c>
      <c r="O21" s="50">
        <v>490</v>
      </c>
      <c r="P21" s="48">
        <f t="shared" si="0"/>
        <v>884</v>
      </c>
      <c r="Q21" s="48">
        <f t="shared" si="1"/>
        <v>16</v>
      </c>
      <c r="R21" s="51"/>
    </row>
    <row r="22" spans="1:18" ht="12">
      <c r="A22" s="45"/>
      <c r="B22" s="46">
        <v>147</v>
      </c>
      <c r="C22" s="47" t="s">
        <v>105</v>
      </c>
      <c r="D22" s="47">
        <v>2</v>
      </c>
      <c r="E22" s="48" t="s">
        <v>54</v>
      </c>
      <c r="F22" s="47">
        <v>8</v>
      </c>
      <c r="G22" s="49">
        <v>3</v>
      </c>
      <c r="H22" s="50" t="s">
        <v>106</v>
      </c>
      <c r="I22" s="50">
        <f>+0.4</f>
        <v>0.4</v>
      </c>
      <c r="J22" s="50">
        <v>413</v>
      </c>
      <c r="K22" s="47">
        <v>9</v>
      </c>
      <c r="L22" s="49">
        <v>7</v>
      </c>
      <c r="M22" s="50" t="s">
        <v>107</v>
      </c>
      <c r="N22" s="50">
        <v>0</v>
      </c>
      <c r="O22" s="50">
        <v>458</v>
      </c>
      <c r="P22" s="48">
        <f t="shared" si="0"/>
        <v>871</v>
      </c>
      <c r="Q22" s="48">
        <f t="shared" si="1"/>
        <v>17</v>
      </c>
      <c r="R22" s="51"/>
    </row>
    <row r="23" spans="1:18" ht="12">
      <c r="A23" s="45"/>
      <c r="B23" s="46">
        <v>260</v>
      </c>
      <c r="C23" s="47" t="s">
        <v>108</v>
      </c>
      <c r="D23" s="47">
        <v>2</v>
      </c>
      <c r="E23" s="48" t="s">
        <v>50</v>
      </c>
      <c r="F23" s="47">
        <v>6</v>
      </c>
      <c r="G23" s="49">
        <v>7</v>
      </c>
      <c r="H23" s="50" t="s">
        <v>109</v>
      </c>
      <c r="I23" s="50">
        <f>-0.4</f>
        <v>-0.4</v>
      </c>
      <c r="J23" s="50">
        <v>375</v>
      </c>
      <c r="K23" s="47">
        <v>8</v>
      </c>
      <c r="L23" s="49">
        <v>3</v>
      </c>
      <c r="M23" s="50" t="s">
        <v>110</v>
      </c>
      <c r="N23" s="50">
        <v>1.5</v>
      </c>
      <c r="O23" s="50">
        <v>488</v>
      </c>
      <c r="P23" s="48">
        <f t="shared" si="0"/>
        <v>863</v>
      </c>
      <c r="Q23" s="48">
        <f t="shared" si="1"/>
        <v>18</v>
      </c>
      <c r="R23" s="51"/>
    </row>
    <row r="24" spans="1:18" ht="12">
      <c r="A24" s="45"/>
      <c r="B24" s="46">
        <v>505</v>
      </c>
      <c r="C24" s="47" t="s">
        <v>111</v>
      </c>
      <c r="D24" s="47">
        <v>2</v>
      </c>
      <c r="E24" s="48" t="s">
        <v>72</v>
      </c>
      <c r="F24" s="47">
        <v>5</v>
      </c>
      <c r="G24" s="49">
        <v>6</v>
      </c>
      <c r="H24" s="50" t="s">
        <v>112</v>
      </c>
      <c r="I24" s="50">
        <f>+0.6</f>
        <v>0.6</v>
      </c>
      <c r="J24" s="50">
        <v>377</v>
      </c>
      <c r="K24" s="47">
        <v>3</v>
      </c>
      <c r="L24" s="49">
        <v>2</v>
      </c>
      <c r="M24" s="50" t="s">
        <v>113</v>
      </c>
      <c r="N24" s="50">
        <v>0.7</v>
      </c>
      <c r="O24" s="50">
        <v>445</v>
      </c>
      <c r="P24" s="48">
        <f t="shared" si="0"/>
        <v>822</v>
      </c>
      <c r="Q24" s="48">
        <f t="shared" si="1"/>
        <v>19</v>
      </c>
      <c r="R24" s="51"/>
    </row>
    <row r="25" spans="1:18" ht="12">
      <c r="A25" s="45"/>
      <c r="B25" s="46">
        <v>1019</v>
      </c>
      <c r="C25" s="47" t="s">
        <v>114</v>
      </c>
      <c r="D25" s="47">
        <v>2</v>
      </c>
      <c r="E25" s="48" t="s">
        <v>76</v>
      </c>
      <c r="F25" s="47">
        <v>7</v>
      </c>
      <c r="G25" s="49">
        <v>5</v>
      </c>
      <c r="H25" s="50" t="s">
        <v>115</v>
      </c>
      <c r="I25" s="50">
        <f>+0.4</f>
        <v>0.4</v>
      </c>
      <c r="J25" s="50">
        <v>386</v>
      </c>
      <c r="K25" s="47">
        <v>9</v>
      </c>
      <c r="L25" s="49">
        <v>1</v>
      </c>
      <c r="M25" s="50" t="s">
        <v>116</v>
      </c>
      <c r="N25" s="50">
        <v>0</v>
      </c>
      <c r="O25" s="50">
        <v>423</v>
      </c>
      <c r="P25" s="48">
        <f t="shared" si="0"/>
        <v>809</v>
      </c>
      <c r="Q25" s="48">
        <f t="shared" si="1"/>
        <v>20</v>
      </c>
      <c r="R25" s="51"/>
    </row>
    <row r="26" spans="1:18" ht="12">
      <c r="A26" s="45"/>
      <c r="B26" s="46">
        <v>253</v>
      </c>
      <c r="C26" s="47" t="s">
        <v>117</v>
      </c>
      <c r="D26" s="47">
        <v>2</v>
      </c>
      <c r="E26" s="48" t="s">
        <v>50</v>
      </c>
      <c r="F26" s="47">
        <v>6</v>
      </c>
      <c r="G26" s="49">
        <v>2</v>
      </c>
      <c r="H26" s="50" t="s">
        <v>118</v>
      </c>
      <c r="I26" s="50">
        <f>-0.4</f>
        <v>-0.4</v>
      </c>
      <c r="J26" s="50">
        <v>396</v>
      </c>
      <c r="K26" s="47">
        <v>7</v>
      </c>
      <c r="L26" s="49">
        <v>6</v>
      </c>
      <c r="M26" s="50" t="s">
        <v>119</v>
      </c>
      <c r="N26" s="50">
        <v>1.4</v>
      </c>
      <c r="O26" s="50">
        <v>391</v>
      </c>
      <c r="P26" s="48">
        <f t="shared" si="0"/>
        <v>787</v>
      </c>
      <c r="Q26" s="48">
        <f t="shared" si="1"/>
        <v>21</v>
      </c>
      <c r="R26" s="51"/>
    </row>
    <row r="27" spans="1:18" ht="12">
      <c r="A27" s="45"/>
      <c r="B27" s="46">
        <v>110</v>
      </c>
      <c r="C27" s="47" t="s">
        <v>120</v>
      </c>
      <c r="D27" s="47">
        <v>2</v>
      </c>
      <c r="E27" s="48" t="s">
        <v>102</v>
      </c>
      <c r="F27" s="47">
        <v>7</v>
      </c>
      <c r="G27" s="49">
        <v>4</v>
      </c>
      <c r="H27" s="50" t="s">
        <v>121</v>
      </c>
      <c r="I27" s="50">
        <f>+0.4</f>
        <v>0.4</v>
      </c>
      <c r="J27" s="50">
        <v>363</v>
      </c>
      <c r="K27" s="47">
        <v>8</v>
      </c>
      <c r="L27" s="49">
        <v>8</v>
      </c>
      <c r="M27" s="50" t="s">
        <v>122</v>
      </c>
      <c r="N27" s="50">
        <v>1.5</v>
      </c>
      <c r="O27" s="50">
        <v>418</v>
      </c>
      <c r="P27" s="48">
        <f t="shared" si="0"/>
        <v>781</v>
      </c>
      <c r="Q27" s="48">
        <f t="shared" si="1"/>
        <v>22</v>
      </c>
      <c r="R27" s="51"/>
    </row>
    <row r="28" spans="1:18" ht="12">
      <c r="A28" s="45"/>
      <c r="B28" s="46">
        <v>32</v>
      </c>
      <c r="C28" s="47" t="s">
        <v>123</v>
      </c>
      <c r="D28" s="47">
        <v>1</v>
      </c>
      <c r="E28" s="48" t="s">
        <v>80</v>
      </c>
      <c r="F28" s="47">
        <v>4</v>
      </c>
      <c r="G28" s="49">
        <v>4</v>
      </c>
      <c r="H28" s="50" t="s">
        <v>124</v>
      </c>
      <c r="I28" s="50">
        <f>-0.6</f>
        <v>-0.6</v>
      </c>
      <c r="J28" s="50">
        <v>341</v>
      </c>
      <c r="K28" s="47">
        <v>1</v>
      </c>
      <c r="L28" s="49">
        <v>8</v>
      </c>
      <c r="M28" s="50" t="s">
        <v>125</v>
      </c>
      <c r="N28" s="50">
        <v>-1</v>
      </c>
      <c r="O28" s="50">
        <v>434</v>
      </c>
      <c r="P28" s="48">
        <f t="shared" si="0"/>
        <v>775</v>
      </c>
      <c r="Q28" s="48">
        <f t="shared" si="1"/>
        <v>23</v>
      </c>
      <c r="R28" s="51"/>
    </row>
    <row r="29" spans="1:18" ht="12">
      <c r="A29" s="45"/>
      <c r="B29" s="46">
        <v>34</v>
      </c>
      <c r="C29" s="47" t="s">
        <v>126</v>
      </c>
      <c r="D29" s="47">
        <v>1</v>
      </c>
      <c r="E29" s="48" t="s">
        <v>80</v>
      </c>
      <c r="F29" s="47">
        <v>3</v>
      </c>
      <c r="G29" s="49">
        <v>2</v>
      </c>
      <c r="H29" s="50" t="s">
        <v>127</v>
      </c>
      <c r="I29" s="50">
        <f>+0.5</f>
        <v>0.5</v>
      </c>
      <c r="J29" s="50">
        <v>334</v>
      </c>
      <c r="K29" s="47">
        <v>5</v>
      </c>
      <c r="L29" s="49">
        <v>6</v>
      </c>
      <c r="M29" s="50" t="s">
        <v>116</v>
      </c>
      <c r="N29" s="50">
        <v>1.1</v>
      </c>
      <c r="O29" s="50">
        <v>423</v>
      </c>
      <c r="P29" s="48">
        <f t="shared" si="0"/>
        <v>757</v>
      </c>
      <c r="Q29" s="48">
        <f t="shared" si="1"/>
        <v>24</v>
      </c>
      <c r="R29" s="51"/>
    </row>
    <row r="30" spans="1:18" ht="12">
      <c r="A30" s="45"/>
      <c r="B30" s="46">
        <v>40</v>
      </c>
      <c r="C30" s="47" t="s">
        <v>128</v>
      </c>
      <c r="D30" s="47">
        <v>1</v>
      </c>
      <c r="E30" s="48" t="s">
        <v>80</v>
      </c>
      <c r="F30" s="47">
        <v>2</v>
      </c>
      <c r="G30" s="49">
        <v>5</v>
      </c>
      <c r="H30" s="50" t="s">
        <v>129</v>
      </c>
      <c r="I30" s="50">
        <f>-0.6</f>
        <v>-0.6</v>
      </c>
      <c r="J30" s="50">
        <v>347</v>
      </c>
      <c r="K30" s="47">
        <v>5</v>
      </c>
      <c r="L30" s="49">
        <v>1</v>
      </c>
      <c r="M30" s="50" t="s">
        <v>130</v>
      </c>
      <c r="N30" s="50">
        <v>1.1</v>
      </c>
      <c r="O30" s="50">
        <v>409</v>
      </c>
      <c r="P30" s="48">
        <f t="shared" si="0"/>
        <v>756</v>
      </c>
      <c r="Q30" s="48">
        <f t="shared" si="1"/>
        <v>25</v>
      </c>
      <c r="R30" s="51"/>
    </row>
    <row r="31" spans="1:18" ht="12">
      <c r="A31" s="45"/>
      <c r="B31" s="46">
        <v>41</v>
      </c>
      <c r="C31" s="47" t="s">
        <v>131</v>
      </c>
      <c r="D31" s="47">
        <v>2</v>
      </c>
      <c r="E31" s="48" t="s">
        <v>80</v>
      </c>
      <c r="F31" s="47">
        <v>5</v>
      </c>
      <c r="G31" s="49">
        <v>7</v>
      </c>
      <c r="H31" s="50" t="s">
        <v>132</v>
      </c>
      <c r="I31" s="50">
        <f>+0.6</f>
        <v>0.6</v>
      </c>
      <c r="J31" s="50">
        <v>357</v>
      </c>
      <c r="K31" s="47">
        <v>3</v>
      </c>
      <c r="L31" s="49">
        <v>3</v>
      </c>
      <c r="M31" s="50" t="s">
        <v>133</v>
      </c>
      <c r="N31" s="50">
        <v>0.7</v>
      </c>
      <c r="O31" s="50">
        <v>388</v>
      </c>
      <c r="P31" s="48">
        <f t="shared" si="0"/>
        <v>745</v>
      </c>
      <c r="Q31" s="48">
        <f t="shared" si="1"/>
        <v>26</v>
      </c>
      <c r="R31" s="51"/>
    </row>
    <row r="32" spans="1:18" ht="12">
      <c r="A32" s="45"/>
      <c r="B32" s="46">
        <v>1904</v>
      </c>
      <c r="C32" s="47" t="s">
        <v>134</v>
      </c>
      <c r="D32" s="47">
        <v>1</v>
      </c>
      <c r="E32" s="48" t="s">
        <v>65</v>
      </c>
      <c r="F32" s="47">
        <v>1</v>
      </c>
      <c r="G32" s="49">
        <v>4</v>
      </c>
      <c r="H32" s="50" t="s">
        <v>135</v>
      </c>
      <c r="I32" s="50">
        <v>0</v>
      </c>
      <c r="J32" s="50">
        <v>339</v>
      </c>
      <c r="K32" s="47">
        <v>3</v>
      </c>
      <c r="L32" s="49">
        <v>8</v>
      </c>
      <c r="M32" s="50" t="s">
        <v>136</v>
      </c>
      <c r="N32" s="50">
        <v>0.7</v>
      </c>
      <c r="O32" s="50">
        <v>353</v>
      </c>
      <c r="P32" s="48">
        <f t="shared" si="0"/>
        <v>692</v>
      </c>
      <c r="Q32" s="48">
        <f t="shared" si="1"/>
        <v>27</v>
      </c>
      <c r="R32" s="51"/>
    </row>
    <row r="33" spans="1:18" ht="12">
      <c r="A33" s="45"/>
      <c r="B33" s="46">
        <v>1049</v>
      </c>
      <c r="C33" s="47" t="s">
        <v>137</v>
      </c>
      <c r="D33" s="47">
        <v>1</v>
      </c>
      <c r="E33" s="48" t="s">
        <v>76</v>
      </c>
      <c r="F33" s="47">
        <v>1</v>
      </c>
      <c r="G33" s="49">
        <v>6</v>
      </c>
      <c r="H33" s="50" t="s">
        <v>138</v>
      </c>
      <c r="I33" s="50">
        <v>0</v>
      </c>
      <c r="J33" s="50">
        <v>314</v>
      </c>
      <c r="K33" s="47">
        <v>4</v>
      </c>
      <c r="L33" s="49">
        <v>2</v>
      </c>
      <c r="M33" s="50" t="s">
        <v>139</v>
      </c>
      <c r="N33" s="50">
        <v>-0.1</v>
      </c>
      <c r="O33" s="50">
        <v>373</v>
      </c>
      <c r="P33" s="48">
        <f t="shared" si="0"/>
        <v>687</v>
      </c>
      <c r="Q33" s="48">
        <f t="shared" si="1"/>
        <v>28</v>
      </c>
      <c r="R33" s="51"/>
    </row>
    <row r="34" spans="1:18" ht="12">
      <c r="A34" s="45"/>
      <c r="B34" s="46">
        <v>24</v>
      </c>
      <c r="C34" s="47" t="s">
        <v>140</v>
      </c>
      <c r="D34" s="47">
        <v>3</v>
      </c>
      <c r="E34" s="48" t="s">
        <v>50</v>
      </c>
      <c r="F34" s="47">
        <v>6</v>
      </c>
      <c r="G34" s="49">
        <v>4</v>
      </c>
      <c r="H34" s="50" t="s">
        <v>141</v>
      </c>
      <c r="I34" s="50">
        <f>-0.4</f>
        <v>-0.4</v>
      </c>
      <c r="J34" s="50">
        <v>305</v>
      </c>
      <c r="K34" s="47">
        <v>7</v>
      </c>
      <c r="L34" s="49">
        <v>8</v>
      </c>
      <c r="M34" s="50" t="s">
        <v>142</v>
      </c>
      <c r="N34" s="50">
        <v>1.4</v>
      </c>
      <c r="O34" s="50">
        <v>367</v>
      </c>
      <c r="P34" s="48">
        <f t="shared" si="0"/>
        <v>672</v>
      </c>
      <c r="Q34" s="48">
        <f t="shared" si="1"/>
        <v>29</v>
      </c>
      <c r="R34" s="51"/>
    </row>
    <row r="35" spans="1:18" ht="12">
      <c r="A35" s="45"/>
      <c r="B35" s="46">
        <v>263</v>
      </c>
      <c r="C35" s="47" t="s">
        <v>143</v>
      </c>
      <c r="D35" s="47">
        <v>1</v>
      </c>
      <c r="E35" s="48" t="s">
        <v>50</v>
      </c>
      <c r="F35" s="47">
        <v>1</v>
      </c>
      <c r="G35" s="49">
        <v>8</v>
      </c>
      <c r="H35" s="50" t="s">
        <v>144</v>
      </c>
      <c r="I35" s="50">
        <v>0</v>
      </c>
      <c r="J35" s="50">
        <v>282</v>
      </c>
      <c r="K35" s="47">
        <v>4</v>
      </c>
      <c r="L35" s="49">
        <v>4</v>
      </c>
      <c r="M35" s="50" t="s">
        <v>145</v>
      </c>
      <c r="N35" s="50">
        <v>-0.1</v>
      </c>
      <c r="O35" s="50">
        <v>378</v>
      </c>
      <c r="P35" s="48">
        <f t="shared" si="0"/>
        <v>660</v>
      </c>
      <c r="Q35" s="48">
        <f t="shared" si="1"/>
        <v>30</v>
      </c>
      <c r="R35" s="51"/>
    </row>
    <row r="36" spans="1:18" ht="12">
      <c r="A36" s="45"/>
      <c r="B36" s="46">
        <v>38</v>
      </c>
      <c r="C36" s="47" t="s">
        <v>146</v>
      </c>
      <c r="D36" s="47">
        <v>1</v>
      </c>
      <c r="E36" s="48" t="s">
        <v>80</v>
      </c>
      <c r="F36" s="47">
        <v>1</v>
      </c>
      <c r="G36" s="49">
        <v>7</v>
      </c>
      <c r="H36" s="50" t="s">
        <v>147</v>
      </c>
      <c r="I36" s="50">
        <v>0</v>
      </c>
      <c r="J36" s="50">
        <v>262</v>
      </c>
      <c r="K36" s="47">
        <v>4</v>
      </c>
      <c r="L36" s="49">
        <v>3</v>
      </c>
      <c r="M36" s="50" t="s">
        <v>148</v>
      </c>
      <c r="N36" s="50">
        <v>-0.1</v>
      </c>
      <c r="O36" s="50">
        <v>371</v>
      </c>
      <c r="P36" s="48">
        <f t="shared" si="0"/>
        <v>633</v>
      </c>
      <c r="Q36" s="48">
        <f t="shared" si="1"/>
        <v>31</v>
      </c>
      <c r="R36" s="51"/>
    </row>
    <row r="37" spans="1:18" ht="12">
      <c r="A37" s="45"/>
      <c r="B37" s="46">
        <v>1040</v>
      </c>
      <c r="C37" s="47" t="s">
        <v>149</v>
      </c>
      <c r="D37" s="47">
        <v>1</v>
      </c>
      <c r="E37" s="48" t="s">
        <v>76</v>
      </c>
      <c r="F37" s="47">
        <v>1</v>
      </c>
      <c r="G37" s="49">
        <v>1</v>
      </c>
      <c r="H37" s="50" t="s">
        <v>150</v>
      </c>
      <c r="I37" s="50">
        <v>0</v>
      </c>
      <c r="J37" s="50">
        <v>300</v>
      </c>
      <c r="K37" s="47">
        <v>3</v>
      </c>
      <c r="L37" s="49">
        <v>5</v>
      </c>
      <c r="M37" s="50" t="s">
        <v>151</v>
      </c>
      <c r="N37" s="50">
        <v>0.7</v>
      </c>
      <c r="O37" s="50">
        <v>325</v>
      </c>
      <c r="P37" s="48">
        <f t="shared" si="0"/>
        <v>625</v>
      </c>
      <c r="Q37" s="48">
        <f t="shared" si="1"/>
        <v>32</v>
      </c>
      <c r="R37" s="51"/>
    </row>
    <row r="38" spans="1:18" ht="12">
      <c r="A38" s="45"/>
      <c r="B38" s="46">
        <v>2707</v>
      </c>
      <c r="C38" s="47" t="s">
        <v>152</v>
      </c>
      <c r="D38" s="47">
        <v>2</v>
      </c>
      <c r="E38" s="48" t="s">
        <v>61</v>
      </c>
      <c r="F38" s="47">
        <v>7</v>
      </c>
      <c r="G38" s="49">
        <v>2</v>
      </c>
      <c r="H38" s="50" t="s">
        <v>153</v>
      </c>
      <c r="I38" s="50">
        <f>+0.4</f>
        <v>0.4</v>
      </c>
      <c r="J38" s="50">
        <v>259</v>
      </c>
      <c r="K38" s="47">
        <v>8</v>
      </c>
      <c r="L38" s="49">
        <v>6</v>
      </c>
      <c r="M38" s="50" t="s">
        <v>154</v>
      </c>
      <c r="N38" s="50">
        <v>1.5</v>
      </c>
      <c r="O38" s="50">
        <v>349</v>
      </c>
      <c r="P38" s="48">
        <f aca="true" t="shared" si="2" ref="P38:P69">IF(H38="","",J38+O38)</f>
        <v>608</v>
      </c>
      <c r="Q38" s="48">
        <f aca="true" t="shared" si="3" ref="Q38:Q69">IF(P38="","",RANK(P38,$P$6:$P$77))</f>
        <v>33</v>
      </c>
      <c r="R38" s="51"/>
    </row>
    <row r="39" spans="1:18" ht="12">
      <c r="A39" s="45"/>
      <c r="B39" s="46">
        <v>1017</v>
      </c>
      <c r="C39" s="47" t="s">
        <v>155</v>
      </c>
      <c r="D39" s="47">
        <v>2</v>
      </c>
      <c r="E39" s="48" t="s">
        <v>76</v>
      </c>
      <c r="F39" s="47">
        <v>7</v>
      </c>
      <c r="G39" s="49">
        <v>8</v>
      </c>
      <c r="H39" s="50" t="s">
        <v>156</v>
      </c>
      <c r="I39" s="50">
        <f>+0.4</f>
        <v>0.4</v>
      </c>
      <c r="J39" s="50">
        <v>273</v>
      </c>
      <c r="K39" s="47">
        <v>9</v>
      </c>
      <c r="L39" s="49">
        <v>4</v>
      </c>
      <c r="M39" s="50" t="s">
        <v>157</v>
      </c>
      <c r="N39" s="50">
        <v>0</v>
      </c>
      <c r="O39" s="50">
        <v>332</v>
      </c>
      <c r="P39" s="48">
        <f t="shared" si="2"/>
        <v>605</v>
      </c>
      <c r="Q39" s="48">
        <f t="shared" si="3"/>
        <v>34</v>
      </c>
      <c r="R39" s="51"/>
    </row>
    <row r="40" spans="1:18" ht="12">
      <c r="A40" s="45"/>
      <c r="B40" s="46">
        <v>37</v>
      </c>
      <c r="C40" s="47" t="s">
        <v>158</v>
      </c>
      <c r="D40" s="47">
        <v>1</v>
      </c>
      <c r="E40" s="48" t="s">
        <v>80</v>
      </c>
      <c r="F40" s="47">
        <v>3</v>
      </c>
      <c r="G40" s="49">
        <v>4</v>
      </c>
      <c r="H40" s="50" t="s">
        <v>159</v>
      </c>
      <c r="I40" s="50">
        <f>+0.5</f>
        <v>0.5</v>
      </c>
      <c r="J40" s="50">
        <v>251</v>
      </c>
      <c r="K40" s="47">
        <v>5</v>
      </c>
      <c r="L40" s="49">
        <v>8</v>
      </c>
      <c r="M40" s="50" t="s">
        <v>160</v>
      </c>
      <c r="N40" s="50">
        <v>1.1</v>
      </c>
      <c r="O40" s="50">
        <v>345</v>
      </c>
      <c r="P40" s="48">
        <f t="shared" si="2"/>
        <v>596</v>
      </c>
      <c r="Q40" s="48">
        <f t="shared" si="3"/>
        <v>35</v>
      </c>
      <c r="R40" s="51"/>
    </row>
    <row r="41" spans="1:18" ht="12">
      <c r="A41" s="45"/>
      <c r="B41" s="46">
        <v>1029</v>
      </c>
      <c r="C41" s="47" t="s">
        <v>161</v>
      </c>
      <c r="D41" s="47">
        <v>2</v>
      </c>
      <c r="E41" s="48" t="s">
        <v>76</v>
      </c>
      <c r="F41" s="47">
        <v>7</v>
      </c>
      <c r="G41" s="49">
        <v>7</v>
      </c>
      <c r="H41" s="50" t="s">
        <v>162</v>
      </c>
      <c r="I41" s="50">
        <f>+0.4</f>
        <v>0.4</v>
      </c>
      <c r="J41" s="50">
        <v>257</v>
      </c>
      <c r="K41" s="47">
        <v>9</v>
      </c>
      <c r="L41" s="49">
        <v>3</v>
      </c>
      <c r="M41" s="50" t="s">
        <v>163</v>
      </c>
      <c r="N41" s="50">
        <v>0</v>
      </c>
      <c r="O41" s="50">
        <v>314</v>
      </c>
      <c r="P41" s="48">
        <f t="shared" si="2"/>
        <v>571</v>
      </c>
      <c r="Q41" s="48">
        <f t="shared" si="3"/>
        <v>36</v>
      </c>
      <c r="R41" s="51"/>
    </row>
    <row r="42" spans="1:18" ht="12">
      <c r="A42" s="45"/>
      <c r="B42" s="46">
        <v>251</v>
      </c>
      <c r="C42" s="47" t="s">
        <v>164</v>
      </c>
      <c r="D42" s="47">
        <v>2</v>
      </c>
      <c r="E42" s="48" t="s">
        <v>50</v>
      </c>
      <c r="F42" s="47">
        <v>5</v>
      </c>
      <c r="G42" s="49">
        <v>2</v>
      </c>
      <c r="H42" s="50" t="s">
        <v>165</v>
      </c>
      <c r="I42" s="50">
        <f>+0.6</f>
        <v>0.6</v>
      </c>
      <c r="J42" s="50">
        <v>254</v>
      </c>
      <c r="K42" s="47">
        <v>2</v>
      </c>
      <c r="L42" s="49">
        <v>6</v>
      </c>
      <c r="M42" s="50" t="s">
        <v>166</v>
      </c>
      <c r="N42" s="50">
        <v>-0.5</v>
      </c>
      <c r="O42" s="50">
        <v>308</v>
      </c>
      <c r="P42" s="48">
        <f t="shared" si="2"/>
        <v>562</v>
      </c>
      <c r="Q42" s="48">
        <f t="shared" si="3"/>
        <v>37</v>
      </c>
      <c r="R42" s="51"/>
    </row>
    <row r="43" spans="1:18" ht="12">
      <c r="A43" s="45"/>
      <c r="B43" s="46">
        <v>1051</v>
      </c>
      <c r="C43" s="47" t="s">
        <v>167</v>
      </c>
      <c r="D43" s="47">
        <v>1</v>
      </c>
      <c r="E43" s="48" t="s">
        <v>76</v>
      </c>
      <c r="F43" s="47">
        <v>2</v>
      </c>
      <c r="G43" s="49">
        <v>4</v>
      </c>
      <c r="H43" s="50" t="s">
        <v>159</v>
      </c>
      <c r="I43" s="50">
        <f>-0.6</f>
        <v>-0.6</v>
      </c>
      <c r="J43" s="50">
        <v>251</v>
      </c>
      <c r="K43" s="47">
        <v>4</v>
      </c>
      <c r="L43" s="49">
        <v>8</v>
      </c>
      <c r="M43" s="50" t="s">
        <v>166</v>
      </c>
      <c r="N43" s="50">
        <v>-0.1</v>
      </c>
      <c r="O43" s="50">
        <v>308</v>
      </c>
      <c r="P43" s="48">
        <f t="shared" si="2"/>
        <v>559</v>
      </c>
      <c r="Q43" s="48">
        <f t="shared" si="3"/>
        <v>38</v>
      </c>
      <c r="R43" s="51"/>
    </row>
    <row r="44" spans="1:18" ht="12">
      <c r="A44" s="45"/>
      <c r="B44" s="46">
        <v>111</v>
      </c>
      <c r="C44" s="47" t="s">
        <v>168</v>
      </c>
      <c r="D44" s="47">
        <v>2</v>
      </c>
      <c r="E44" s="48" t="s">
        <v>102</v>
      </c>
      <c r="F44" s="47">
        <v>6</v>
      </c>
      <c r="G44" s="49">
        <v>5</v>
      </c>
      <c r="H44" s="50" t="s">
        <v>169</v>
      </c>
      <c r="I44" s="50">
        <f>-0.4</f>
        <v>-0.4</v>
      </c>
      <c r="J44" s="50">
        <v>244</v>
      </c>
      <c r="K44" s="47">
        <v>8</v>
      </c>
      <c r="L44" s="49">
        <v>1</v>
      </c>
      <c r="M44" s="50" t="s">
        <v>170</v>
      </c>
      <c r="N44" s="50">
        <v>1.5</v>
      </c>
      <c r="O44" s="50">
        <v>314</v>
      </c>
      <c r="P44" s="48">
        <f t="shared" si="2"/>
        <v>558</v>
      </c>
      <c r="Q44" s="48">
        <f t="shared" si="3"/>
        <v>39</v>
      </c>
      <c r="R44" s="51"/>
    </row>
    <row r="45" spans="1:18" ht="12">
      <c r="A45" s="45"/>
      <c r="B45" s="46">
        <v>266</v>
      </c>
      <c r="C45" s="47" t="s">
        <v>171</v>
      </c>
      <c r="D45" s="47">
        <v>1</v>
      </c>
      <c r="E45" s="48" t="s">
        <v>50</v>
      </c>
      <c r="F45" s="47">
        <v>1</v>
      </c>
      <c r="G45" s="49">
        <v>3</v>
      </c>
      <c r="H45" s="50" t="s">
        <v>172</v>
      </c>
      <c r="I45" s="50">
        <v>0</v>
      </c>
      <c r="J45" s="50">
        <v>214</v>
      </c>
      <c r="K45" s="47">
        <v>3</v>
      </c>
      <c r="L45" s="49">
        <v>7</v>
      </c>
      <c r="M45" s="50" t="s">
        <v>173</v>
      </c>
      <c r="N45" s="50">
        <v>0.7</v>
      </c>
      <c r="O45" s="50">
        <v>306</v>
      </c>
      <c r="P45" s="48">
        <f t="shared" si="2"/>
        <v>520</v>
      </c>
      <c r="Q45" s="48">
        <f t="shared" si="3"/>
        <v>40</v>
      </c>
      <c r="R45" s="51"/>
    </row>
    <row r="46" spans="1:18" ht="12">
      <c r="A46" s="45"/>
      <c r="B46" s="46">
        <v>23</v>
      </c>
      <c r="C46" s="47" t="s">
        <v>174</v>
      </c>
      <c r="D46" s="47">
        <v>2</v>
      </c>
      <c r="E46" s="48" t="s">
        <v>84</v>
      </c>
      <c r="F46" s="47">
        <v>8</v>
      </c>
      <c r="G46" s="49">
        <v>4</v>
      </c>
      <c r="H46" s="50" t="s">
        <v>175</v>
      </c>
      <c r="I46" s="50">
        <f>+0.4</f>
        <v>0.4</v>
      </c>
      <c r="J46" s="50">
        <v>226</v>
      </c>
      <c r="K46" s="47">
        <v>9</v>
      </c>
      <c r="L46" s="49">
        <v>8</v>
      </c>
      <c r="M46" s="50" t="s">
        <v>176</v>
      </c>
      <c r="N46" s="50">
        <v>0</v>
      </c>
      <c r="O46" s="50">
        <v>281</v>
      </c>
      <c r="P46" s="48">
        <f t="shared" si="2"/>
        <v>507</v>
      </c>
      <c r="Q46" s="48">
        <f t="shared" si="3"/>
        <v>41</v>
      </c>
      <c r="R46" s="51"/>
    </row>
    <row r="47" spans="1:18" ht="12">
      <c r="A47" s="45"/>
      <c r="B47" s="46">
        <v>2</v>
      </c>
      <c r="C47" s="47" t="s">
        <v>177</v>
      </c>
      <c r="D47" s="47">
        <v>1</v>
      </c>
      <c r="E47" s="48" t="s">
        <v>84</v>
      </c>
      <c r="F47" s="47">
        <v>3</v>
      </c>
      <c r="G47" s="49">
        <v>7</v>
      </c>
      <c r="H47" s="50" t="s">
        <v>178</v>
      </c>
      <c r="I47" s="50">
        <f>+0.5</f>
        <v>0.5</v>
      </c>
      <c r="J47" s="50">
        <v>278</v>
      </c>
      <c r="K47" s="47">
        <v>1</v>
      </c>
      <c r="L47" s="49">
        <v>3</v>
      </c>
      <c r="M47" s="50" t="s">
        <v>179</v>
      </c>
      <c r="N47" s="50">
        <v>-1</v>
      </c>
      <c r="O47" s="50">
        <v>227</v>
      </c>
      <c r="P47" s="48">
        <f t="shared" si="2"/>
        <v>505</v>
      </c>
      <c r="Q47" s="48">
        <f t="shared" si="3"/>
        <v>42</v>
      </c>
      <c r="R47" s="51"/>
    </row>
    <row r="48" spans="1:18" ht="12">
      <c r="A48" s="45"/>
      <c r="B48" s="46">
        <v>256</v>
      </c>
      <c r="C48" s="47" t="s">
        <v>180</v>
      </c>
      <c r="D48" s="47">
        <v>2</v>
      </c>
      <c r="E48" s="48" t="s">
        <v>50</v>
      </c>
      <c r="F48" s="47">
        <v>9</v>
      </c>
      <c r="G48" s="49">
        <v>6</v>
      </c>
      <c r="H48" s="50" t="s">
        <v>181</v>
      </c>
      <c r="I48" s="50">
        <f>+0.5</f>
        <v>0.5</v>
      </c>
      <c r="J48" s="50">
        <v>249</v>
      </c>
      <c r="K48" s="47">
        <v>7</v>
      </c>
      <c r="L48" s="49">
        <v>2</v>
      </c>
      <c r="M48" s="50" t="s">
        <v>182</v>
      </c>
      <c r="N48" s="50">
        <v>1.4</v>
      </c>
      <c r="O48" s="50">
        <v>242</v>
      </c>
      <c r="P48" s="48">
        <f t="shared" si="2"/>
        <v>491</v>
      </c>
      <c r="Q48" s="48">
        <f t="shared" si="3"/>
        <v>43</v>
      </c>
      <c r="R48" s="51"/>
    </row>
    <row r="49" spans="1:18" ht="12">
      <c r="A49" s="45"/>
      <c r="B49" s="46">
        <v>145</v>
      </c>
      <c r="C49" s="47" t="s">
        <v>183</v>
      </c>
      <c r="D49" s="47">
        <v>2</v>
      </c>
      <c r="E49" s="48" t="s">
        <v>54</v>
      </c>
      <c r="F49" s="47">
        <v>5</v>
      </c>
      <c r="G49" s="49">
        <v>4</v>
      </c>
      <c r="H49" s="50" t="s">
        <v>184</v>
      </c>
      <c r="I49" s="50">
        <f>+0.6</f>
        <v>0.6</v>
      </c>
      <c r="J49" s="50">
        <v>221</v>
      </c>
      <c r="K49" s="47">
        <v>2</v>
      </c>
      <c r="L49" s="49">
        <v>8</v>
      </c>
      <c r="M49" s="50" t="s">
        <v>185</v>
      </c>
      <c r="N49" s="50">
        <v>-0.5</v>
      </c>
      <c r="O49" s="50">
        <v>239</v>
      </c>
      <c r="P49" s="48">
        <f t="shared" si="2"/>
        <v>460</v>
      </c>
      <c r="Q49" s="48">
        <f t="shared" si="3"/>
        <v>44</v>
      </c>
      <c r="R49" s="51"/>
    </row>
    <row r="50" spans="1:18" ht="12">
      <c r="A50" s="45"/>
      <c r="B50" s="46">
        <v>116</v>
      </c>
      <c r="C50" s="47" t="s">
        <v>186</v>
      </c>
      <c r="D50" s="47">
        <v>1</v>
      </c>
      <c r="E50" s="48" t="s">
        <v>102</v>
      </c>
      <c r="F50" s="47">
        <v>4</v>
      </c>
      <c r="G50" s="49">
        <v>5</v>
      </c>
      <c r="H50" s="50" t="s">
        <v>187</v>
      </c>
      <c r="I50" s="50">
        <f>-0.6</f>
        <v>-0.6</v>
      </c>
      <c r="J50" s="50">
        <v>201</v>
      </c>
      <c r="K50" s="47">
        <v>2</v>
      </c>
      <c r="L50" s="49">
        <v>1</v>
      </c>
      <c r="M50" s="50" t="s">
        <v>188</v>
      </c>
      <c r="N50" s="50">
        <v>-0.5</v>
      </c>
      <c r="O50" s="50">
        <v>216</v>
      </c>
      <c r="P50" s="48">
        <f t="shared" si="2"/>
        <v>417</v>
      </c>
      <c r="Q50" s="48">
        <f t="shared" si="3"/>
        <v>45</v>
      </c>
      <c r="R50" s="51"/>
    </row>
    <row r="51" spans="1:18" ht="12">
      <c r="A51" s="45"/>
      <c r="B51" s="46">
        <v>501</v>
      </c>
      <c r="C51" s="47" t="s">
        <v>189</v>
      </c>
      <c r="D51" s="47">
        <v>2</v>
      </c>
      <c r="E51" s="48" t="s">
        <v>72</v>
      </c>
      <c r="F51" s="47">
        <v>5</v>
      </c>
      <c r="G51" s="49">
        <v>1</v>
      </c>
      <c r="H51" s="50" t="s">
        <v>190</v>
      </c>
      <c r="I51" s="50">
        <f>+0.6</f>
        <v>0.6</v>
      </c>
      <c r="J51" s="50">
        <v>210</v>
      </c>
      <c r="K51" s="47">
        <v>2</v>
      </c>
      <c r="L51" s="49">
        <v>5</v>
      </c>
      <c r="M51" s="50" t="s">
        <v>191</v>
      </c>
      <c r="N51" s="50">
        <v>-0.5</v>
      </c>
      <c r="O51" s="50">
        <v>191</v>
      </c>
      <c r="P51" s="48">
        <f t="shared" si="2"/>
        <v>401</v>
      </c>
      <c r="Q51" s="48">
        <f t="shared" si="3"/>
        <v>46</v>
      </c>
      <c r="R51" s="51"/>
    </row>
    <row r="52" spans="1:18" ht="12">
      <c r="A52" s="45"/>
      <c r="B52" s="46">
        <v>28</v>
      </c>
      <c r="C52" s="47" t="s">
        <v>192</v>
      </c>
      <c r="D52" s="47">
        <v>1</v>
      </c>
      <c r="E52" s="48" t="s">
        <v>80</v>
      </c>
      <c r="F52" s="47">
        <v>1</v>
      </c>
      <c r="G52" s="49">
        <v>2</v>
      </c>
      <c r="H52" s="50" t="s">
        <v>193</v>
      </c>
      <c r="I52" s="50">
        <v>0</v>
      </c>
      <c r="J52" s="50">
        <v>162</v>
      </c>
      <c r="K52" s="47">
        <v>3</v>
      </c>
      <c r="L52" s="49">
        <v>6</v>
      </c>
      <c r="M52" s="50" t="s">
        <v>194</v>
      </c>
      <c r="N52" s="50">
        <v>0.7</v>
      </c>
      <c r="O52" s="50">
        <v>213</v>
      </c>
      <c r="P52" s="48">
        <f t="shared" si="2"/>
        <v>375</v>
      </c>
      <c r="Q52" s="48">
        <f t="shared" si="3"/>
        <v>47</v>
      </c>
      <c r="R52" s="51"/>
    </row>
    <row r="53" spans="1:18" ht="12">
      <c r="A53" s="45"/>
      <c r="B53" s="46">
        <v>1038</v>
      </c>
      <c r="C53" s="47" t="s">
        <v>195</v>
      </c>
      <c r="D53" s="47">
        <v>1</v>
      </c>
      <c r="E53" s="48" t="s">
        <v>76</v>
      </c>
      <c r="F53" s="47">
        <v>2</v>
      </c>
      <c r="G53" s="49">
        <v>6</v>
      </c>
      <c r="H53" s="50" t="s">
        <v>196</v>
      </c>
      <c r="I53" s="50">
        <f>-0.6</f>
        <v>-0.6</v>
      </c>
      <c r="J53" s="50">
        <v>148</v>
      </c>
      <c r="K53" s="47">
        <v>5</v>
      </c>
      <c r="L53" s="49">
        <v>2</v>
      </c>
      <c r="M53" s="50" t="s">
        <v>197</v>
      </c>
      <c r="N53" s="50">
        <v>1.1</v>
      </c>
      <c r="O53" s="50">
        <v>221</v>
      </c>
      <c r="P53" s="48">
        <f t="shared" si="2"/>
        <v>369</v>
      </c>
      <c r="Q53" s="48">
        <f t="shared" si="3"/>
        <v>48</v>
      </c>
      <c r="R53" s="51"/>
    </row>
    <row r="54" spans="1:18" ht="12">
      <c r="A54" s="45"/>
      <c r="B54" s="46">
        <v>264</v>
      </c>
      <c r="C54" s="47" t="s">
        <v>198</v>
      </c>
      <c r="D54" s="47">
        <v>1</v>
      </c>
      <c r="E54" s="48" t="s">
        <v>50</v>
      </c>
      <c r="F54" s="47">
        <v>4</v>
      </c>
      <c r="G54" s="49">
        <v>2</v>
      </c>
      <c r="H54" s="50" t="s">
        <v>199</v>
      </c>
      <c r="I54" s="50">
        <f>-0.6</f>
        <v>-0.6</v>
      </c>
      <c r="J54" s="50">
        <v>151</v>
      </c>
      <c r="K54" s="47">
        <v>1</v>
      </c>
      <c r="L54" s="49">
        <v>6</v>
      </c>
      <c r="M54" s="50" t="s">
        <v>200</v>
      </c>
      <c r="N54" s="50">
        <v>-1</v>
      </c>
      <c r="O54" s="50">
        <v>197</v>
      </c>
      <c r="P54" s="48">
        <f t="shared" si="2"/>
        <v>348</v>
      </c>
      <c r="Q54" s="48">
        <f t="shared" si="3"/>
        <v>49</v>
      </c>
      <c r="R54" s="51"/>
    </row>
    <row r="55" spans="1:18" ht="12">
      <c r="A55" s="45"/>
      <c r="B55" s="46">
        <v>520</v>
      </c>
      <c r="C55" s="47" t="s">
        <v>201</v>
      </c>
      <c r="D55" s="47">
        <v>1</v>
      </c>
      <c r="E55" s="48" t="s">
        <v>72</v>
      </c>
      <c r="F55" s="47">
        <v>2</v>
      </c>
      <c r="G55" s="49">
        <v>8</v>
      </c>
      <c r="H55" s="50" t="s">
        <v>202</v>
      </c>
      <c r="I55" s="50">
        <f>-0.6</f>
        <v>-0.6</v>
      </c>
      <c r="J55" s="50">
        <v>147</v>
      </c>
      <c r="K55" s="47">
        <v>5</v>
      </c>
      <c r="L55" s="49">
        <v>4</v>
      </c>
      <c r="M55" s="50" t="s">
        <v>191</v>
      </c>
      <c r="N55" s="50">
        <v>1.1</v>
      </c>
      <c r="O55" s="50">
        <v>191</v>
      </c>
      <c r="P55" s="48">
        <f t="shared" si="2"/>
        <v>338</v>
      </c>
      <c r="Q55" s="48">
        <f t="shared" si="3"/>
        <v>50</v>
      </c>
      <c r="R55" s="51"/>
    </row>
    <row r="56" spans="1:18" ht="12">
      <c r="A56" s="45"/>
      <c r="B56" s="46">
        <v>25</v>
      </c>
      <c r="C56" s="47" t="s">
        <v>203</v>
      </c>
      <c r="D56" s="47">
        <v>2</v>
      </c>
      <c r="E56" s="48" t="s">
        <v>80</v>
      </c>
      <c r="F56" s="47">
        <v>9</v>
      </c>
      <c r="G56" s="49">
        <v>2</v>
      </c>
      <c r="H56" s="50" t="s">
        <v>204</v>
      </c>
      <c r="I56" s="50">
        <f>+0.5</f>
        <v>0.5</v>
      </c>
      <c r="J56" s="50">
        <v>127</v>
      </c>
      <c r="K56" s="47">
        <v>6</v>
      </c>
      <c r="L56" s="49">
        <v>6</v>
      </c>
      <c r="M56" s="50" t="s">
        <v>205</v>
      </c>
      <c r="N56" s="50">
        <v>0.7</v>
      </c>
      <c r="O56" s="50">
        <v>210</v>
      </c>
      <c r="P56" s="48">
        <f t="shared" si="2"/>
        <v>337</v>
      </c>
      <c r="Q56" s="48">
        <f t="shared" si="3"/>
        <v>51</v>
      </c>
      <c r="R56" s="51"/>
    </row>
    <row r="57" spans="1:18" ht="12">
      <c r="A57" s="45"/>
      <c r="B57" s="46">
        <v>258</v>
      </c>
      <c r="C57" s="47" t="s">
        <v>206</v>
      </c>
      <c r="D57" s="47">
        <v>2</v>
      </c>
      <c r="E57" s="48" t="s">
        <v>50</v>
      </c>
      <c r="F57" s="47">
        <v>6</v>
      </c>
      <c r="G57" s="49">
        <v>1</v>
      </c>
      <c r="H57" s="50" t="s">
        <v>207</v>
      </c>
      <c r="I57" s="50">
        <f>-0.4</f>
        <v>-0.4</v>
      </c>
      <c r="J57" s="50">
        <v>141</v>
      </c>
      <c r="K57" s="47">
        <v>7</v>
      </c>
      <c r="L57" s="49">
        <v>5</v>
      </c>
      <c r="M57" s="50" t="s">
        <v>208</v>
      </c>
      <c r="N57" s="50">
        <v>1.4</v>
      </c>
      <c r="O57" s="50">
        <v>188</v>
      </c>
      <c r="P57" s="48">
        <f t="shared" si="2"/>
        <v>329</v>
      </c>
      <c r="Q57" s="48">
        <f t="shared" si="3"/>
        <v>52</v>
      </c>
      <c r="R57" s="51"/>
    </row>
    <row r="58" spans="1:18" ht="12">
      <c r="A58" s="45"/>
      <c r="B58" s="46">
        <v>109</v>
      </c>
      <c r="C58" s="47" t="s">
        <v>209</v>
      </c>
      <c r="D58" s="47">
        <v>2</v>
      </c>
      <c r="E58" s="48" t="s">
        <v>102</v>
      </c>
      <c r="F58" s="47">
        <v>6</v>
      </c>
      <c r="G58" s="49">
        <v>8</v>
      </c>
      <c r="H58" s="50" t="s">
        <v>210</v>
      </c>
      <c r="I58" s="50">
        <f>-0.4</f>
        <v>-0.4</v>
      </c>
      <c r="J58" s="50">
        <v>132</v>
      </c>
      <c r="K58" s="47">
        <v>8</v>
      </c>
      <c r="L58" s="49">
        <v>4</v>
      </c>
      <c r="M58" s="50" t="s">
        <v>211</v>
      </c>
      <c r="N58" s="50">
        <v>1.5</v>
      </c>
      <c r="O58" s="50">
        <v>194</v>
      </c>
      <c r="P58" s="48">
        <f t="shared" si="2"/>
        <v>326</v>
      </c>
      <c r="Q58" s="48">
        <f t="shared" si="3"/>
        <v>53</v>
      </c>
      <c r="R58" s="51"/>
    </row>
    <row r="59" spans="1:18" ht="12">
      <c r="A59" s="45"/>
      <c r="B59" s="46">
        <v>110</v>
      </c>
      <c r="C59" s="47" t="s">
        <v>212</v>
      </c>
      <c r="D59" s="47">
        <v>1</v>
      </c>
      <c r="E59" s="48" t="s">
        <v>54</v>
      </c>
      <c r="F59" s="47">
        <v>3</v>
      </c>
      <c r="G59" s="49">
        <v>3</v>
      </c>
      <c r="H59" s="50" t="s">
        <v>207</v>
      </c>
      <c r="I59" s="50">
        <f>+0.5</f>
        <v>0.5</v>
      </c>
      <c r="J59" s="50">
        <v>141</v>
      </c>
      <c r="K59" s="47">
        <v>5</v>
      </c>
      <c r="L59" s="49">
        <v>7</v>
      </c>
      <c r="M59" s="50" t="s">
        <v>213</v>
      </c>
      <c r="N59" s="50">
        <v>1.1</v>
      </c>
      <c r="O59" s="50">
        <v>177</v>
      </c>
      <c r="P59" s="48">
        <f t="shared" si="2"/>
        <v>318</v>
      </c>
      <c r="Q59" s="48">
        <f t="shared" si="3"/>
        <v>54</v>
      </c>
      <c r="R59" s="51"/>
    </row>
    <row r="60" spans="1:18" ht="12">
      <c r="A60" s="45"/>
      <c r="B60" s="46">
        <v>21</v>
      </c>
      <c r="C60" s="47" t="s">
        <v>214</v>
      </c>
      <c r="D60" s="47">
        <v>2</v>
      </c>
      <c r="E60" s="48" t="s">
        <v>80</v>
      </c>
      <c r="F60" s="47">
        <v>5</v>
      </c>
      <c r="G60" s="49">
        <v>8</v>
      </c>
      <c r="H60" s="50" t="s">
        <v>215</v>
      </c>
      <c r="I60" s="50">
        <f>+0.6</f>
        <v>0.6</v>
      </c>
      <c r="J60" s="50">
        <v>128</v>
      </c>
      <c r="K60" s="47">
        <v>3</v>
      </c>
      <c r="L60" s="49">
        <v>4</v>
      </c>
      <c r="M60" s="50" t="s">
        <v>216</v>
      </c>
      <c r="N60" s="50">
        <v>0.7</v>
      </c>
      <c r="O60" s="50">
        <v>147</v>
      </c>
      <c r="P60" s="48">
        <f t="shared" si="2"/>
        <v>275</v>
      </c>
      <c r="Q60" s="48">
        <f t="shared" si="3"/>
        <v>55</v>
      </c>
      <c r="R60" s="51"/>
    </row>
    <row r="61" spans="1:18" ht="12">
      <c r="A61" s="45"/>
      <c r="B61" s="46">
        <v>3</v>
      </c>
      <c r="C61" s="47" t="s">
        <v>217</v>
      </c>
      <c r="D61" s="47">
        <v>1</v>
      </c>
      <c r="E61" s="48" t="s">
        <v>84</v>
      </c>
      <c r="F61" s="47">
        <v>1</v>
      </c>
      <c r="G61" s="49">
        <v>5</v>
      </c>
      <c r="H61" s="50" t="s">
        <v>218</v>
      </c>
      <c r="I61" s="50">
        <v>0</v>
      </c>
      <c r="J61" s="50">
        <v>97</v>
      </c>
      <c r="K61" s="47">
        <v>4</v>
      </c>
      <c r="L61" s="49">
        <v>1</v>
      </c>
      <c r="M61" s="50" t="s">
        <v>219</v>
      </c>
      <c r="N61" s="50">
        <v>-0.1</v>
      </c>
      <c r="O61" s="50">
        <v>164</v>
      </c>
      <c r="P61" s="48">
        <f t="shared" si="2"/>
        <v>261</v>
      </c>
      <c r="Q61" s="48">
        <f t="shared" si="3"/>
        <v>56</v>
      </c>
      <c r="R61" s="51"/>
    </row>
    <row r="62" spans="1:18" ht="12">
      <c r="A62" s="45"/>
      <c r="B62" s="46">
        <v>112</v>
      </c>
      <c r="C62" s="47" t="s">
        <v>220</v>
      </c>
      <c r="D62" s="47">
        <v>1</v>
      </c>
      <c r="E62" s="48" t="s">
        <v>54</v>
      </c>
      <c r="F62" s="47">
        <v>4</v>
      </c>
      <c r="G62" s="49">
        <v>7</v>
      </c>
      <c r="H62" s="50" t="s">
        <v>221</v>
      </c>
      <c r="I62" s="50">
        <f>-0.6</f>
        <v>-0.6</v>
      </c>
      <c r="J62" s="50">
        <v>125</v>
      </c>
      <c r="K62" s="47">
        <v>2</v>
      </c>
      <c r="L62" s="49">
        <v>3</v>
      </c>
      <c r="M62" s="50" t="s">
        <v>222</v>
      </c>
      <c r="N62" s="50">
        <v>-0.5</v>
      </c>
      <c r="O62" s="50">
        <v>121</v>
      </c>
      <c r="P62" s="48">
        <f t="shared" si="2"/>
        <v>246</v>
      </c>
      <c r="Q62" s="48">
        <f t="shared" si="3"/>
        <v>57</v>
      </c>
      <c r="R62" s="51"/>
    </row>
    <row r="63" spans="1:18" ht="12">
      <c r="A63" s="45"/>
      <c r="B63" s="46">
        <v>36</v>
      </c>
      <c r="C63" s="47" t="s">
        <v>223</v>
      </c>
      <c r="D63" s="47">
        <v>1</v>
      </c>
      <c r="E63" s="48" t="s">
        <v>80</v>
      </c>
      <c r="F63" s="47">
        <v>2</v>
      </c>
      <c r="G63" s="49">
        <v>3</v>
      </c>
      <c r="H63" s="50" t="s">
        <v>224</v>
      </c>
      <c r="I63" s="50">
        <f>-0.6</f>
        <v>-0.6</v>
      </c>
      <c r="J63" s="50">
        <v>88</v>
      </c>
      <c r="K63" s="47">
        <v>4</v>
      </c>
      <c r="L63" s="49">
        <v>7</v>
      </c>
      <c r="M63" s="50" t="s">
        <v>225</v>
      </c>
      <c r="N63" s="50">
        <v>-0.1</v>
      </c>
      <c r="O63" s="50">
        <v>117</v>
      </c>
      <c r="P63" s="48">
        <f t="shared" si="2"/>
        <v>205</v>
      </c>
      <c r="Q63" s="48">
        <f t="shared" si="3"/>
        <v>58</v>
      </c>
      <c r="R63" s="51"/>
    </row>
    <row r="64" spans="1:18" ht="12">
      <c r="A64" s="45"/>
      <c r="B64" s="46">
        <v>521</v>
      </c>
      <c r="C64" s="47" t="s">
        <v>226</v>
      </c>
      <c r="D64" s="47">
        <v>1</v>
      </c>
      <c r="E64" s="48" t="s">
        <v>72</v>
      </c>
      <c r="F64" s="47">
        <v>3</v>
      </c>
      <c r="G64" s="49">
        <v>5</v>
      </c>
      <c r="H64" s="50" t="s">
        <v>227</v>
      </c>
      <c r="I64" s="50">
        <f>+0.5</f>
        <v>0.5</v>
      </c>
      <c r="J64" s="50">
        <v>101</v>
      </c>
      <c r="K64" s="47">
        <v>1</v>
      </c>
      <c r="L64" s="49">
        <v>1</v>
      </c>
      <c r="M64" s="50" t="s">
        <v>228</v>
      </c>
      <c r="N64" s="50">
        <v>-1</v>
      </c>
      <c r="O64" s="50">
        <v>101</v>
      </c>
      <c r="P64" s="48">
        <f t="shared" si="2"/>
        <v>202</v>
      </c>
      <c r="Q64" s="48">
        <f t="shared" si="3"/>
        <v>59</v>
      </c>
      <c r="R64" s="51"/>
    </row>
    <row r="65" spans="1:18" ht="12">
      <c r="A65" s="45"/>
      <c r="B65" s="46">
        <v>103</v>
      </c>
      <c r="C65" s="47" t="s">
        <v>229</v>
      </c>
      <c r="D65" s="47">
        <v>2</v>
      </c>
      <c r="E65" s="48" t="s">
        <v>102</v>
      </c>
      <c r="F65" s="47">
        <v>5</v>
      </c>
      <c r="G65" s="49">
        <v>5</v>
      </c>
      <c r="H65" s="50" t="s">
        <v>230</v>
      </c>
      <c r="I65" s="50">
        <f>+0.6</f>
        <v>0.6</v>
      </c>
      <c r="J65" s="50">
        <v>74</v>
      </c>
      <c r="K65" s="47">
        <v>3</v>
      </c>
      <c r="L65" s="49">
        <v>1</v>
      </c>
      <c r="M65" s="50" t="s">
        <v>231</v>
      </c>
      <c r="N65" s="50">
        <v>0.7</v>
      </c>
      <c r="O65" s="50">
        <v>124</v>
      </c>
      <c r="P65" s="48">
        <f t="shared" si="2"/>
        <v>198</v>
      </c>
      <c r="Q65" s="48">
        <f t="shared" si="3"/>
        <v>60</v>
      </c>
      <c r="R65" s="51"/>
    </row>
    <row r="66" spans="1:18" ht="12">
      <c r="A66" s="45"/>
      <c r="B66" s="46">
        <v>35</v>
      </c>
      <c r="C66" s="47" t="s">
        <v>232</v>
      </c>
      <c r="D66" s="47">
        <v>1</v>
      </c>
      <c r="E66" s="48" t="s">
        <v>80</v>
      </c>
      <c r="F66" s="47">
        <v>3</v>
      </c>
      <c r="G66" s="49">
        <v>6</v>
      </c>
      <c r="H66" s="50" t="s">
        <v>233</v>
      </c>
      <c r="I66" s="50">
        <f>+0.5</f>
        <v>0.5</v>
      </c>
      <c r="J66" s="50">
        <v>118</v>
      </c>
      <c r="K66" s="47">
        <v>1</v>
      </c>
      <c r="L66" s="49">
        <v>2</v>
      </c>
      <c r="M66" s="50" t="s">
        <v>234</v>
      </c>
      <c r="N66" s="50">
        <v>-1</v>
      </c>
      <c r="O66" s="50">
        <v>74</v>
      </c>
      <c r="P66" s="48">
        <f t="shared" si="2"/>
        <v>192</v>
      </c>
      <c r="Q66" s="48">
        <f t="shared" si="3"/>
        <v>61</v>
      </c>
      <c r="R66" s="51"/>
    </row>
    <row r="67" spans="1:18" ht="12">
      <c r="A67" s="45"/>
      <c r="B67" s="46">
        <v>1034</v>
      </c>
      <c r="C67" s="47" t="s">
        <v>235</v>
      </c>
      <c r="D67" s="47">
        <v>1</v>
      </c>
      <c r="E67" s="48" t="s">
        <v>76</v>
      </c>
      <c r="F67" s="47">
        <v>3</v>
      </c>
      <c r="G67" s="49">
        <v>1</v>
      </c>
      <c r="H67" s="50" t="s">
        <v>236</v>
      </c>
      <c r="I67" s="50">
        <f>+0.5</f>
        <v>0.5</v>
      </c>
      <c r="J67" s="50">
        <v>57</v>
      </c>
      <c r="K67" s="47">
        <v>5</v>
      </c>
      <c r="L67" s="49">
        <v>5</v>
      </c>
      <c r="M67" s="50" t="s">
        <v>237</v>
      </c>
      <c r="N67" s="50">
        <v>1.1</v>
      </c>
      <c r="O67" s="50">
        <v>114</v>
      </c>
      <c r="P67" s="48">
        <f t="shared" si="2"/>
        <v>171</v>
      </c>
      <c r="Q67" s="48">
        <f t="shared" si="3"/>
        <v>62</v>
      </c>
      <c r="R67" s="51"/>
    </row>
    <row r="68" spans="1:18" ht="12">
      <c r="A68" s="45"/>
      <c r="B68" s="46">
        <v>2702</v>
      </c>
      <c r="C68" s="47" t="s">
        <v>238</v>
      </c>
      <c r="D68" s="47">
        <v>1</v>
      </c>
      <c r="E68" s="48" t="s">
        <v>61</v>
      </c>
      <c r="F68" s="47">
        <v>2</v>
      </c>
      <c r="G68" s="49">
        <v>7</v>
      </c>
      <c r="H68" s="50" t="s">
        <v>239</v>
      </c>
      <c r="I68" s="50">
        <f>-0.6</f>
        <v>-0.6</v>
      </c>
      <c r="J68" s="50">
        <v>44</v>
      </c>
      <c r="K68" s="47">
        <v>5</v>
      </c>
      <c r="L68" s="49">
        <v>3</v>
      </c>
      <c r="M68" s="50" t="s">
        <v>240</v>
      </c>
      <c r="N68" s="50">
        <v>1.1</v>
      </c>
      <c r="O68" s="50">
        <v>74</v>
      </c>
      <c r="P68" s="48">
        <f t="shared" si="2"/>
        <v>118</v>
      </c>
      <c r="Q68" s="48">
        <f t="shared" si="3"/>
        <v>63</v>
      </c>
      <c r="R68" s="51"/>
    </row>
    <row r="69" spans="1:18" ht="12">
      <c r="A69" s="45"/>
      <c r="B69" s="46">
        <v>23</v>
      </c>
      <c r="C69" s="47" t="s">
        <v>241</v>
      </c>
      <c r="D69" s="47">
        <v>2</v>
      </c>
      <c r="E69" s="48" t="s">
        <v>80</v>
      </c>
      <c r="F69" s="47">
        <v>4</v>
      </c>
      <c r="G69" s="49">
        <v>8</v>
      </c>
      <c r="H69" s="50" t="s">
        <v>242</v>
      </c>
      <c r="I69" s="50">
        <f>-0.6</f>
        <v>-0.6</v>
      </c>
      <c r="J69" s="50">
        <v>4</v>
      </c>
      <c r="K69" s="47">
        <v>2</v>
      </c>
      <c r="L69" s="49">
        <v>4</v>
      </c>
      <c r="M69" s="50" t="s">
        <v>243</v>
      </c>
      <c r="N69" s="50">
        <v>-0.5</v>
      </c>
      <c r="O69" s="50">
        <v>1</v>
      </c>
      <c r="P69" s="48">
        <f t="shared" si="2"/>
        <v>5</v>
      </c>
      <c r="Q69" s="48">
        <f t="shared" si="3"/>
        <v>64</v>
      </c>
      <c r="R69" s="51"/>
    </row>
    <row r="70" spans="1:18" ht="12">
      <c r="A70" s="45"/>
      <c r="B70" s="46">
        <v>112</v>
      </c>
      <c r="C70" s="47" t="s">
        <v>244</v>
      </c>
      <c r="D70" s="47">
        <v>1</v>
      </c>
      <c r="E70" s="48" t="s">
        <v>102</v>
      </c>
      <c r="F70" s="47">
        <v>4</v>
      </c>
      <c r="G70" s="49">
        <v>1</v>
      </c>
      <c r="H70" s="50" t="s">
        <v>245</v>
      </c>
      <c r="I70" s="50">
        <f>-0.6</f>
        <v>-0.6</v>
      </c>
      <c r="J70" s="50">
        <v>0</v>
      </c>
      <c r="K70" s="47">
        <v>1</v>
      </c>
      <c r="L70" s="49">
        <v>5</v>
      </c>
      <c r="M70" s="50" t="s">
        <v>246</v>
      </c>
      <c r="N70" s="50">
        <v>-1</v>
      </c>
      <c r="O70" s="50">
        <v>0</v>
      </c>
      <c r="P70" s="48">
        <f>IF(H70="","",J70+O70)</f>
        <v>0</v>
      </c>
      <c r="Q70" s="48">
        <f>IF(P70="","",RANK(P70,$P$6:$P$77))</f>
        <v>65</v>
      </c>
      <c r="R70" s="51"/>
    </row>
    <row r="71" spans="1:18" ht="12">
      <c r="A71" s="45"/>
      <c r="B71" s="46">
        <v>26</v>
      </c>
      <c r="C71" s="47" t="s">
        <v>247</v>
      </c>
      <c r="D71" s="47">
        <v>2</v>
      </c>
      <c r="E71" s="48" t="s">
        <v>80</v>
      </c>
      <c r="F71" s="47">
        <v>9</v>
      </c>
      <c r="G71" s="49">
        <v>7</v>
      </c>
      <c r="H71" s="50" t="s">
        <v>248</v>
      </c>
      <c r="I71" s="50">
        <f>+0.5</f>
        <v>0.5</v>
      </c>
      <c r="J71" s="50">
        <v>0</v>
      </c>
      <c r="K71" s="47">
        <v>7</v>
      </c>
      <c r="L71" s="49">
        <v>3</v>
      </c>
      <c r="M71" s="50" t="s">
        <v>249</v>
      </c>
      <c r="N71" s="50">
        <v>1.4</v>
      </c>
      <c r="O71" s="50">
        <v>0</v>
      </c>
      <c r="P71" s="48">
        <f>IF(H71="","",J71+O71)</f>
        <v>0</v>
      </c>
      <c r="Q71" s="48">
        <f>IF(P71="","",RANK(P71,$P$6:$P$77))</f>
        <v>65</v>
      </c>
      <c r="R71" s="51"/>
    </row>
    <row r="72" spans="1:18" ht="12">
      <c r="A72" s="45"/>
      <c r="B72" s="46">
        <v>702</v>
      </c>
      <c r="C72" s="47" t="s">
        <v>250</v>
      </c>
      <c r="D72" s="47">
        <v>2</v>
      </c>
      <c r="E72" s="48" t="s">
        <v>251</v>
      </c>
      <c r="F72" s="47">
        <v>8</v>
      </c>
      <c r="G72" s="49">
        <v>8</v>
      </c>
      <c r="H72" s="50" t="s">
        <v>215</v>
      </c>
      <c r="I72" s="50">
        <f>+0.4</f>
        <v>0.4</v>
      </c>
      <c r="J72" s="50">
        <v>128</v>
      </c>
      <c r="K72" s="47">
        <v>6</v>
      </c>
      <c r="L72" s="49">
        <v>4</v>
      </c>
      <c r="M72" s="50" t="s">
        <v>252</v>
      </c>
      <c r="N72" s="50"/>
      <c r="O72" s="50"/>
      <c r="P72" s="48" t="s">
        <v>253</v>
      </c>
      <c r="Q72" s="48"/>
      <c r="R72" s="51"/>
    </row>
    <row r="73" spans="1:18" ht="12">
      <c r="A73" s="45"/>
      <c r="B73" s="46">
        <v>265</v>
      </c>
      <c r="C73" s="47" t="s">
        <v>254</v>
      </c>
      <c r="D73" s="47">
        <v>1</v>
      </c>
      <c r="E73" s="48" t="s">
        <v>50</v>
      </c>
      <c r="F73" s="47">
        <v>3</v>
      </c>
      <c r="G73" s="49">
        <v>8</v>
      </c>
      <c r="H73" s="50" t="s">
        <v>252</v>
      </c>
      <c r="I73" s="50"/>
      <c r="J73" s="50"/>
      <c r="K73" s="47">
        <v>1</v>
      </c>
      <c r="L73" s="49">
        <v>4</v>
      </c>
      <c r="M73" s="50" t="s">
        <v>252</v>
      </c>
      <c r="N73" s="50"/>
      <c r="O73" s="50"/>
      <c r="P73" s="48" t="s">
        <v>252</v>
      </c>
      <c r="Q73" s="48"/>
      <c r="R73" s="51"/>
    </row>
    <row r="74" spans="1:18" ht="12">
      <c r="A74" s="45"/>
      <c r="B74" s="46">
        <v>1045</v>
      </c>
      <c r="C74" s="47" t="s">
        <v>255</v>
      </c>
      <c r="D74" s="47">
        <v>1</v>
      </c>
      <c r="E74" s="48" t="s">
        <v>76</v>
      </c>
      <c r="F74" s="47">
        <v>4</v>
      </c>
      <c r="G74" s="49">
        <v>6</v>
      </c>
      <c r="H74" s="50" t="s">
        <v>252</v>
      </c>
      <c r="I74" s="50"/>
      <c r="J74" s="50"/>
      <c r="K74" s="47">
        <v>2</v>
      </c>
      <c r="L74" s="49">
        <v>2</v>
      </c>
      <c r="M74" s="50" t="s">
        <v>252</v>
      </c>
      <c r="N74" s="50"/>
      <c r="O74" s="50"/>
      <c r="P74" s="48" t="s">
        <v>252</v>
      </c>
      <c r="Q74" s="48"/>
      <c r="R74" s="51"/>
    </row>
    <row r="75" spans="1:18" ht="12">
      <c r="A75" s="45"/>
      <c r="B75" s="46">
        <v>27</v>
      </c>
      <c r="C75" s="47" t="s">
        <v>256</v>
      </c>
      <c r="D75" s="47">
        <v>1</v>
      </c>
      <c r="E75" s="48" t="s">
        <v>80</v>
      </c>
      <c r="F75" s="47">
        <v>2</v>
      </c>
      <c r="G75" s="49">
        <v>1</v>
      </c>
      <c r="H75" s="50" t="s">
        <v>252</v>
      </c>
      <c r="I75" s="50"/>
      <c r="J75" s="50"/>
      <c r="K75" s="47">
        <v>4</v>
      </c>
      <c r="L75" s="49">
        <v>5</v>
      </c>
      <c r="M75" s="50" t="s">
        <v>252</v>
      </c>
      <c r="N75" s="50"/>
      <c r="O75" s="50"/>
      <c r="P75" s="48" t="s">
        <v>252</v>
      </c>
      <c r="Q75" s="48"/>
      <c r="R75" s="51"/>
    </row>
    <row r="76" spans="1:18" ht="12">
      <c r="A76" s="45"/>
      <c r="B76" s="46">
        <v>115</v>
      </c>
      <c r="C76" s="47" t="s">
        <v>257</v>
      </c>
      <c r="D76" s="47">
        <v>1</v>
      </c>
      <c r="E76" s="48" t="s">
        <v>102</v>
      </c>
      <c r="F76" s="47">
        <v>2</v>
      </c>
      <c r="G76" s="49">
        <v>2</v>
      </c>
      <c r="H76" s="50" t="s">
        <v>252</v>
      </c>
      <c r="I76" s="50"/>
      <c r="J76" s="50"/>
      <c r="K76" s="47">
        <v>4</v>
      </c>
      <c r="L76" s="49">
        <v>6</v>
      </c>
      <c r="M76" s="50" t="s">
        <v>252</v>
      </c>
      <c r="N76" s="50"/>
      <c r="O76" s="50"/>
      <c r="P76" s="48" t="s">
        <v>252</v>
      </c>
      <c r="Q76" s="48"/>
      <c r="R76" s="51"/>
    </row>
    <row r="77" spans="1:18" ht="12">
      <c r="A77" s="45"/>
      <c r="B77" s="46">
        <v>2713</v>
      </c>
      <c r="C77" s="47" t="s">
        <v>258</v>
      </c>
      <c r="D77" s="47">
        <v>3</v>
      </c>
      <c r="E77" s="48" t="s">
        <v>61</v>
      </c>
      <c r="F77" s="47">
        <v>8</v>
      </c>
      <c r="G77" s="49">
        <v>7</v>
      </c>
      <c r="H77" s="50" t="s">
        <v>252</v>
      </c>
      <c r="I77" s="50"/>
      <c r="J77" s="50"/>
      <c r="K77" s="47">
        <v>6</v>
      </c>
      <c r="L77" s="49">
        <v>3</v>
      </c>
      <c r="M77" s="50" t="s">
        <v>252</v>
      </c>
      <c r="N77" s="50"/>
      <c r="O77" s="50"/>
      <c r="P77" s="48" t="s">
        <v>252</v>
      </c>
      <c r="Q77" s="48"/>
      <c r="R77" s="51"/>
    </row>
    <row r="78" spans="1:18" ht="12">
      <c r="A78" s="45"/>
      <c r="B78" s="46"/>
      <c r="C78" s="47"/>
      <c r="D78" s="47"/>
      <c r="E78" s="48"/>
      <c r="F78" s="47"/>
      <c r="G78" s="49"/>
      <c r="H78" s="50"/>
      <c r="I78" s="50"/>
      <c r="J78" s="50"/>
      <c r="K78" s="47"/>
      <c r="L78" s="49"/>
      <c r="M78" s="50"/>
      <c r="N78" s="50"/>
      <c r="O78" s="50"/>
      <c r="P78" s="48"/>
      <c r="Q78" s="48"/>
      <c r="R78" s="51"/>
    </row>
    <row r="79" spans="1:18" ht="12">
      <c r="A79" s="45"/>
      <c r="B79" s="33"/>
      <c r="C79" s="32"/>
      <c r="D79" s="32"/>
      <c r="E79" s="33"/>
      <c r="F79" s="32"/>
      <c r="G79" s="32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45"/>
    </row>
  </sheetData>
  <printOptions/>
  <pageMargins left="0.5905511811023622" right="0.5905511811023622" top="0.39370078740157477" bottom="0.39370078740157477" header="590551.1811023622" footer="9055.1181102362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8"/>
  <sheetViews>
    <sheetView zoomScale="125" zoomScaleNormal="125" zoomScaleSheetLayoutView="100" workbookViewId="0" topLeftCell="A1">
      <selection activeCell="W69" sqref="W69"/>
    </sheetView>
  </sheetViews>
  <sheetFormatPr defaultColWidth="14.83203125" defaultRowHeight="14.25" customHeight="1"/>
  <cols>
    <col min="1" max="1" width="2.83203125" style="0" customWidth="1"/>
    <col min="2" max="2" width="6" style="0" customWidth="1"/>
    <col min="3" max="3" width="13.83203125" style="0" customWidth="1"/>
    <col min="4" max="4" width="5" style="52" customWidth="1"/>
    <col min="5" max="5" width="15.66015625" style="0" customWidth="1"/>
    <col min="6" max="6" width="3.83203125" style="52" customWidth="1"/>
    <col min="7" max="7" width="4.83203125" style="52" customWidth="1"/>
    <col min="8" max="8" width="6.83203125" style="53" customWidth="1"/>
    <col min="9" max="9" width="5.83203125" style="54" customWidth="1"/>
    <col min="10" max="10" width="5.83203125" style="0" customWidth="1"/>
    <col min="11" max="11" width="3.83203125" style="0" customWidth="1"/>
    <col min="12" max="12" width="4.83203125" style="0" customWidth="1"/>
    <col min="13" max="13" width="6.83203125" style="55" customWidth="1"/>
    <col min="14" max="14" width="5.83203125" style="54" customWidth="1"/>
    <col min="15" max="15" width="5.83203125" style="0" customWidth="1"/>
    <col min="16" max="16" width="3.83203125" style="0" customWidth="1"/>
    <col min="17" max="17" width="4.83203125" style="0" customWidth="1"/>
    <col min="18" max="18" width="8.66015625" style="55" customWidth="1"/>
    <col min="19" max="20" width="5.83203125" style="0" customWidth="1"/>
    <col min="21" max="21" width="5" style="0" customWidth="1"/>
    <col min="22" max="22" width="3.83203125" style="0" customWidth="1"/>
  </cols>
  <sheetData>
    <row r="1" spans="1:22" ht="19.5" customHeight="1">
      <c r="A1" s="71"/>
      <c r="B1" s="56" t="s">
        <v>259</v>
      </c>
      <c r="C1" s="57"/>
      <c r="D1" s="58"/>
      <c r="E1" s="57"/>
      <c r="F1" s="58"/>
      <c r="G1" s="58"/>
      <c r="H1" s="59"/>
      <c r="I1" s="60"/>
      <c r="J1" s="57"/>
      <c r="K1" s="58"/>
      <c r="L1" s="61"/>
      <c r="O1" s="71"/>
      <c r="P1" s="71"/>
      <c r="Q1" s="71"/>
      <c r="S1" s="71"/>
      <c r="T1" s="71"/>
      <c r="U1" s="71"/>
      <c r="V1" s="71"/>
    </row>
    <row r="2" spans="1:22" ht="11.25">
      <c r="A2" s="71"/>
      <c r="B2" s="57"/>
      <c r="C2" s="57"/>
      <c r="D2" s="58"/>
      <c r="E2" s="57"/>
      <c r="F2" s="58"/>
      <c r="G2" s="58"/>
      <c r="H2" s="59"/>
      <c r="I2" s="60"/>
      <c r="J2" s="57"/>
      <c r="K2" s="58"/>
      <c r="L2" s="52"/>
      <c r="O2" s="71"/>
      <c r="P2" s="71"/>
      <c r="Q2" s="71"/>
      <c r="S2" s="71"/>
      <c r="T2" s="71"/>
      <c r="U2" s="62" t="s">
        <v>260</v>
      </c>
      <c r="V2" s="71"/>
    </row>
    <row r="3" spans="1:22" ht="11.25">
      <c r="A3" s="71"/>
      <c r="B3" s="63"/>
      <c r="C3" s="64"/>
      <c r="D3" s="64"/>
      <c r="E3" s="64"/>
      <c r="F3" s="65"/>
      <c r="G3" s="57"/>
      <c r="H3" s="66" t="s">
        <v>36</v>
      </c>
      <c r="I3" s="67"/>
      <c r="J3" s="58"/>
      <c r="K3" s="64"/>
      <c r="L3" s="58"/>
      <c r="M3" s="66" t="s">
        <v>37</v>
      </c>
      <c r="N3" s="67"/>
      <c r="O3" s="58"/>
      <c r="P3" s="64"/>
      <c r="Q3" s="58"/>
      <c r="R3" s="66" t="s">
        <v>261</v>
      </c>
      <c r="S3" s="58"/>
      <c r="T3" s="64"/>
      <c r="U3" s="64"/>
      <c r="V3" s="61"/>
    </row>
    <row r="4" spans="1:22" ht="9" customHeight="1">
      <c r="A4" s="71"/>
      <c r="B4" s="61" t="s">
        <v>38</v>
      </c>
      <c r="C4" s="68" t="s">
        <v>39</v>
      </c>
      <c r="D4" s="68" t="s">
        <v>40</v>
      </c>
      <c r="E4" s="68" t="s">
        <v>41</v>
      </c>
      <c r="F4" s="68"/>
      <c r="I4" s="69"/>
      <c r="J4" s="52"/>
      <c r="K4" s="68"/>
      <c r="L4" s="52"/>
      <c r="M4" s="53"/>
      <c r="N4" s="69"/>
      <c r="O4" s="52"/>
      <c r="P4" s="68"/>
      <c r="Q4" s="52"/>
      <c r="R4" s="53"/>
      <c r="S4" s="52"/>
      <c r="T4" s="68" t="s">
        <v>42</v>
      </c>
      <c r="U4" s="68"/>
      <c r="V4" s="61"/>
    </row>
    <row r="5" spans="1:22" ht="10.5" customHeight="1">
      <c r="A5" s="71"/>
      <c r="B5" s="61"/>
      <c r="C5" s="68"/>
      <c r="D5" s="68"/>
      <c r="E5" s="68"/>
      <c r="F5" s="68" t="s">
        <v>43</v>
      </c>
      <c r="G5" s="52" t="s">
        <v>44</v>
      </c>
      <c r="H5" s="53" t="s">
        <v>45</v>
      </c>
      <c r="I5" s="69" t="s">
        <v>46</v>
      </c>
      <c r="J5" s="52" t="s">
        <v>47</v>
      </c>
      <c r="K5" s="68" t="s">
        <v>43</v>
      </c>
      <c r="L5" s="52" t="s">
        <v>44</v>
      </c>
      <c r="M5" s="53" t="s">
        <v>45</v>
      </c>
      <c r="N5" s="69" t="s">
        <v>46</v>
      </c>
      <c r="O5" s="52" t="s">
        <v>47</v>
      </c>
      <c r="P5" s="68" t="s">
        <v>43</v>
      </c>
      <c r="Q5" s="52" t="s">
        <v>44</v>
      </c>
      <c r="R5" s="53" t="s">
        <v>45</v>
      </c>
      <c r="S5" s="70" t="s">
        <v>47</v>
      </c>
      <c r="T5" s="68" t="s">
        <v>47</v>
      </c>
      <c r="U5" s="68" t="s">
        <v>48</v>
      </c>
      <c r="V5" s="61"/>
    </row>
    <row r="6" spans="1:22" ht="11.25">
      <c r="A6" s="71">
        <v>1</v>
      </c>
      <c r="B6" s="72">
        <v>13</v>
      </c>
      <c r="C6" s="73" t="s">
        <v>262</v>
      </c>
      <c r="D6" s="74">
        <v>3</v>
      </c>
      <c r="E6" s="73" t="s">
        <v>263</v>
      </c>
      <c r="F6" s="74">
        <v>12</v>
      </c>
      <c r="G6" s="75">
        <v>6</v>
      </c>
      <c r="H6" s="76" t="s">
        <v>264</v>
      </c>
      <c r="I6" s="76">
        <v>-1</v>
      </c>
      <c r="J6" s="76">
        <v>810</v>
      </c>
      <c r="K6" s="74">
        <v>10</v>
      </c>
      <c r="L6" s="75">
        <v>2</v>
      </c>
      <c r="M6" s="76" t="s">
        <v>265</v>
      </c>
      <c r="N6" s="76">
        <v>-0.4</v>
      </c>
      <c r="O6" s="76">
        <v>912</v>
      </c>
      <c r="P6" s="73">
        <v>11</v>
      </c>
      <c r="Q6" s="76">
        <v>5</v>
      </c>
      <c r="R6" s="76" t="s">
        <v>266</v>
      </c>
      <c r="S6" s="76">
        <v>962</v>
      </c>
      <c r="T6" s="73">
        <f aca="true" t="shared" si="0" ref="T6:T37">IF(H6="","",J6+O6+S6)</f>
        <v>2684</v>
      </c>
      <c r="U6" s="73">
        <f aca="true" t="shared" si="1" ref="U6:U37">IF(T6="","",RANK(T6,$T$6:$T$106))</f>
        <v>1</v>
      </c>
      <c r="V6" s="77"/>
    </row>
    <row r="7" spans="1:22" ht="11.25">
      <c r="A7" s="71">
        <v>2</v>
      </c>
      <c r="B7" s="72">
        <v>7</v>
      </c>
      <c r="C7" s="73" t="s">
        <v>267</v>
      </c>
      <c r="D7" s="74">
        <v>4</v>
      </c>
      <c r="E7" s="73" t="s">
        <v>263</v>
      </c>
      <c r="F7" s="74">
        <v>7</v>
      </c>
      <c r="G7" s="75">
        <v>1</v>
      </c>
      <c r="H7" s="76" t="s">
        <v>268</v>
      </c>
      <c r="I7" s="76">
        <v>-1.6</v>
      </c>
      <c r="J7" s="76">
        <v>816</v>
      </c>
      <c r="K7" s="74">
        <v>8</v>
      </c>
      <c r="L7" s="75">
        <v>5</v>
      </c>
      <c r="M7" s="76" t="s">
        <v>269</v>
      </c>
      <c r="N7" s="76">
        <v>-0.3</v>
      </c>
      <c r="O7" s="76">
        <v>833</v>
      </c>
      <c r="P7" s="73">
        <v>11</v>
      </c>
      <c r="Q7" s="76">
        <v>6</v>
      </c>
      <c r="R7" s="76" t="s">
        <v>270</v>
      </c>
      <c r="S7" s="76">
        <v>804</v>
      </c>
      <c r="T7" s="73">
        <f t="shared" si="0"/>
        <v>2453</v>
      </c>
      <c r="U7" s="73">
        <f t="shared" si="1"/>
        <v>2</v>
      </c>
      <c r="V7" s="77"/>
    </row>
    <row r="8" spans="1:22" ht="11.25">
      <c r="A8" s="71">
        <v>3</v>
      </c>
      <c r="B8" s="72">
        <v>2</v>
      </c>
      <c r="C8" s="73" t="s">
        <v>271</v>
      </c>
      <c r="D8" s="74">
        <v>4</v>
      </c>
      <c r="E8" s="73" t="s">
        <v>263</v>
      </c>
      <c r="F8" s="74">
        <v>8</v>
      </c>
      <c r="G8" s="75">
        <v>2</v>
      </c>
      <c r="H8" s="76" t="s">
        <v>272</v>
      </c>
      <c r="I8" s="76">
        <v>-0.9</v>
      </c>
      <c r="J8" s="76">
        <v>786</v>
      </c>
      <c r="K8" s="74">
        <v>5</v>
      </c>
      <c r="L8" s="75">
        <v>6</v>
      </c>
      <c r="M8" s="76" t="s">
        <v>273</v>
      </c>
      <c r="N8" s="76">
        <v>-0.4</v>
      </c>
      <c r="O8" s="76">
        <v>787</v>
      </c>
      <c r="P8" s="73">
        <v>11</v>
      </c>
      <c r="Q8" s="76">
        <v>2</v>
      </c>
      <c r="R8" s="76" t="s">
        <v>274</v>
      </c>
      <c r="S8" s="76">
        <v>725</v>
      </c>
      <c r="T8" s="73">
        <f t="shared" si="0"/>
        <v>2298</v>
      </c>
      <c r="U8" s="73">
        <f t="shared" si="1"/>
        <v>3</v>
      </c>
      <c r="V8" s="77"/>
    </row>
    <row r="9" spans="1:22" ht="11.25">
      <c r="A9" s="71">
        <v>4</v>
      </c>
      <c r="B9" s="72">
        <v>32</v>
      </c>
      <c r="C9" s="73" t="s">
        <v>275</v>
      </c>
      <c r="D9" s="74">
        <v>3</v>
      </c>
      <c r="E9" s="73" t="s">
        <v>276</v>
      </c>
      <c r="F9" s="74">
        <v>6</v>
      </c>
      <c r="G9" s="75">
        <v>1</v>
      </c>
      <c r="H9" s="76" t="s">
        <v>277</v>
      </c>
      <c r="I9" s="76">
        <v>-0.9</v>
      </c>
      <c r="J9" s="76">
        <v>760</v>
      </c>
      <c r="K9" s="74">
        <v>7</v>
      </c>
      <c r="L9" s="75">
        <v>5</v>
      </c>
      <c r="M9" s="76" t="s">
        <v>278</v>
      </c>
      <c r="N9" s="76">
        <v>-0.6</v>
      </c>
      <c r="O9" s="76">
        <v>807</v>
      </c>
      <c r="P9" s="73">
        <v>11</v>
      </c>
      <c r="Q9" s="76">
        <v>1</v>
      </c>
      <c r="R9" s="76" t="s">
        <v>279</v>
      </c>
      <c r="S9" s="76">
        <v>721</v>
      </c>
      <c r="T9" s="73">
        <f t="shared" si="0"/>
        <v>2288</v>
      </c>
      <c r="U9" s="73">
        <f t="shared" si="1"/>
        <v>4</v>
      </c>
      <c r="V9" s="77"/>
    </row>
    <row r="10" spans="1:22" ht="11.25">
      <c r="A10" s="71">
        <v>5</v>
      </c>
      <c r="B10" s="72">
        <v>758</v>
      </c>
      <c r="C10" s="73" t="s">
        <v>280</v>
      </c>
      <c r="D10" s="74">
        <v>1</v>
      </c>
      <c r="E10" s="73" t="s">
        <v>281</v>
      </c>
      <c r="F10" s="74">
        <v>5</v>
      </c>
      <c r="G10" s="75">
        <v>4</v>
      </c>
      <c r="H10" s="76" t="s">
        <v>282</v>
      </c>
      <c r="I10" s="76">
        <v>-0.9</v>
      </c>
      <c r="J10" s="76">
        <v>705</v>
      </c>
      <c r="K10" s="74">
        <v>6</v>
      </c>
      <c r="L10" s="75">
        <v>8</v>
      </c>
      <c r="M10" s="76" t="s">
        <v>283</v>
      </c>
      <c r="N10" s="76">
        <v>-0.3</v>
      </c>
      <c r="O10" s="76">
        <v>777</v>
      </c>
      <c r="P10" s="73">
        <v>10</v>
      </c>
      <c r="Q10" s="76">
        <v>6</v>
      </c>
      <c r="R10" s="76" t="s">
        <v>284</v>
      </c>
      <c r="S10" s="76">
        <v>759</v>
      </c>
      <c r="T10" s="73">
        <f t="shared" si="0"/>
        <v>2241</v>
      </c>
      <c r="U10" s="73">
        <f t="shared" si="1"/>
        <v>5</v>
      </c>
      <c r="V10" s="77"/>
    </row>
    <row r="11" spans="1:22" ht="11.25">
      <c r="A11" s="71">
        <v>6</v>
      </c>
      <c r="B11" s="72">
        <v>18</v>
      </c>
      <c r="C11" s="73" t="s">
        <v>285</v>
      </c>
      <c r="D11" s="74">
        <v>2</v>
      </c>
      <c r="E11" s="73" t="s">
        <v>263</v>
      </c>
      <c r="F11" s="74">
        <v>11</v>
      </c>
      <c r="G11" s="75">
        <v>7</v>
      </c>
      <c r="H11" s="76" t="s">
        <v>286</v>
      </c>
      <c r="I11" s="76">
        <v>-0.8</v>
      </c>
      <c r="J11" s="76">
        <v>678</v>
      </c>
      <c r="K11" s="74">
        <v>9</v>
      </c>
      <c r="L11" s="75">
        <v>4</v>
      </c>
      <c r="M11" s="76" t="s">
        <v>287</v>
      </c>
      <c r="N11" s="76">
        <v>-0.9</v>
      </c>
      <c r="O11" s="76">
        <v>713</v>
      </c>
      <c r="P11" s="73">
        <v>10</v>
      </c>
      <c r="Q11" s="76">
        <v>3</v>
      </c>
      <c r="R11" s="76" t="s">
        <v>288</v>
      </c>
      <c r="S11" s="76">
        <v>779</v>
      </c>
      <c r="T11" s="73">
        <f t="shared" si="0"/>
        <v>2170</v>
      </c>
      <c r="U11" s="73">
        <f t="shared" si="1"/>
        <v>6</v>
      </c>
      <c r="V11" s="77"/>
    </row>
    <row r="12" spans="1:22" ht="11.25">
      <c r="A12" s="71">
        <v>7</v>
      </c>
      <c r="B12" s="72">
        <v>666</v>
      </c>
      <c r="C12" s="73" t="s">
        <v>289</v>
      </c>
      <c r="D12" s="74">
        <v>2</v>
      </c>
      <c r="E12" s="73" t="s">
        <v>290</v>
      </c>
      <c r="F12" s="74">
        <v>6</v>
      </c>
      <c r="G12" s="75">
        <v>5</v>
      </c>
      <c r="H12" s="76" t="s">
        <v>291</v>
      </c>
      <c r="I12" s="76">
        <v>-1.1</v>
      </c>
      <c r="J12" s="76">
        <v>624</v>
      </c>
      <c r="K12" s="74">
        <v>8</v>
      </c>
      <c r="L12" s="75">
        <v>1</v>
      </c>
      <c r="M12" s="76" t="s">
        <v>292</v>
      </c>
      <c r="N12" s="76">
        <v>-0.3</v>
      </c>
      <c r="O12" s="76">
        <v>697</v>
      </c>
      <c r="P12" s="73">
        <v>9</v>
      </c>
      <c r="Q12" s="76">
        <v>4</v>
      </c>
      <c r="R12" s="76" t="s">
        <v>293</v>
      </c>
      <c r="S12" s="76">
        <v>808</v>
      </c>
      <c r="T12" s="73">
        <f t="shared" si="0"/>
        <v>2129</v>
      </c>
      <c r="U12" s="73">
        <f t="shared" si="1"/>
        <v>7</v>
      </c>
      <c r="V12" s="77"/>
    </row>
    <row r="13" spans="1:22" ht="11.25">
      <c r="A13" s="71">
        <v>8</v>
      </c>
      <c r="B13" s="72">
        <v>443</v>
      </c>
      <c r="C13" s="73" t="s">
        <v>294</v>
      </c>
      <c r="D13" s="74">
        <v>1</v>
      </c>
      <c r="E13" s="73" t="s">
        <v>263</v>
      </c>
      <c r="F13" s="74">
        <v>7</v>
      </c>
      <c r="G13" s="75">
        <v>4</v>
      </c>
      <c r="H13" s="76" t="s">
        <v>295</v>
      </c>
      <c r="I13" s="76">
        <v>-1.6</v>
      </c>
      <c r="J13" s="76">
        <v>637</v>
      </c>
      <c r="K13" s="74">
        <v>8</v>
      </c>
      <c r="L13" s="75">
        <v>8</v>
      </c>
      <c r="M13" s="76" t="s">
        <v>287</v>
      </c>
      <c r="N13" s="76">
        <v>-0.3</v>
      </c>
      <c r="O13" s="76">
        <v>713</v>
      </c>
      <c r="P13" s="73">
        <v>10</v>
      </c>
      <c r="Q13" s="76">
        <v>8</v>
      </c>
      <c r="R13" s="76" t="s">
        <v>296</v>
      </c>
      <c r="S13" s="76">
        <v>766</v>
      </c>
      <c r="T13" s="73">
        <f t="shared" si="0"/>
        <v>2116</v>
      </c>
      <c r="U13" s="73">
        <f t="shared" si="1"/>
        <v>8</v>
      </c>
      <c r="V13" s="77"/>
    </row>
    <row r="14" spans="1:22" ht="11.25">
      <c r="A14" s="71"/>
      <c r="B14" s="72">
        <v>445</v>
      </c>
      <c r="C14" s="73" t="s">
        <v>297</v>
      </c>
      <c r="D14" s="74">
        <v>1</v>
      </c>
      <c r="E14" s="73" t="s">
        <v>263</v>
      </c>
      <c r="F14" s="74">
        <v>7</v>
      </c>
      <c r="G14" s="75">
        <v>8</v>
      </c>
      <c r="H14" s="76" t="s">
        <v>298</v>
      </c>
      <c r="I14" s="76">
        <v>-1.6</v>
      </c>
      <c r="J14" s="76">
        <v>618</v>
      </c>
      <c r="K14" s="74">
        <v>5</v>
      </c>
      <c r="L14" s="75">
        <v>4</v>
      </c>
      <c r="M14" s="76" t="s">
        <v>299</v>
      </c>
      <c r="N14" s="76">
        <v>-0.4</v>
      </c>
      <c r="O14" s="76">
        <v>693</v>
      </c>
      <c r="P14" s="73">
        <v>9</v>
      </c>
      <c r="Q14" s="76">
        <v>3</v>
      </c>
      <c r="R14" s="76" t="s">
        <v>300</v>
      </c>
      <c r="S14" s="76">
        <v>728</v>
      </c>
      <c r="T14" s="73">
        <f t="shared" si="0"/>
        <v>2039</v>
      </c>
      <c r="U14" s="73">
        <f t="shared" si="1"/>
        <v>9</v>
      </c>
      <c r="V14" s="77"/>
    </row>
    <row r="15" spans="1:22" ht="11.25">
      <c r="A15" s="71"/>
      <c r="B15" s="72">
        <v>739</v>
      </c>
      <c r="C15" s="73" t="s">
        <v>301</v>
      </c>
      <c r="D15" s="74">
        <v>1</v>
      </c>
      <c r="E15" s="73" t="s">
        <v>302</v>
      </c>
      <c r="F15" s="74">
        <v>4</v>
      </c>
      <c r="G15" s="75">
        <v>6</v>
      </c>
      <c r="H15" s="76" t="s">
        <v>303</v>
      </c>
      <c r="I15" s="76">
        <v>-0.9</v>
      </c>
      <c r="J15" s="76">
        <v>648</v>
      </c>
      <c r="K15" s="74">
        <v>2</v>
      </c>
      <c r="L15" s="75">
        <v>1</v>
      </c>
      <c r="M15" s="76" t="s">
        <v>304</v>
      </c>
      <c r="N15" s="76">
        <v>-0.9</v>
      </c>
      <c r="O15" s="76">
        <v>731</v>
      </c>
      <c r="P15" s="73">
        <v>10</v>
      </c>
      <c r="Q15" s="76">
        <v>2</v>
      </c>
      <c r="R15" s="76" t="s">
        <v>305</v>
      </c>
      <c r="S15" s="76">
        <v>637</v>
      </c>
      <c r="T15" s="73">
        <f t="shared" si="0"/>
        <v>2016</v>
      </c>
      <c r="U15" s="73">
        <f t="shared" si="1"/>
        <v>10</v>
      </c>
      <c r="V15" s="77"/>
    </row>
    <row r="16" spans="1:22" ht="11.25">
      <c r="A16" s="71"/>
      <c r="B16" s="72">
        <v>505</v>
      </c>
      <c r="C16" s="73" t="s">
        <v>306</v>
      </c>
      <c r="D16" s="74">
        <v>2</v>
      </c>
      <c r="E16" s="73" t="s">
        <v>307</v>
      </c>
      <c r="F16" s="74">
        <v>9</v>
      </c>
      <c r="G16" s="75">
        <v>5</v>
      </c>
      <c r="H16" s="76" t="s">
        <v>308</v>
      </c>
      <c r="I16" s="76">
        <v>-0.1</v>
      </c>
      <c r="J16" s="76">
        <v>570</v>
      </c>
      <c r="K16" s="74">
        <v>12</v>
      </c>
      <c r="L16" s="75">
        <v>2</v>
      </c>
      <c r="M16" s="76" t="s">
        <v>309</v>
      </c>
      <c r="N16" s="76">
        <v>-0.6</v>
      </c>
      <c r="O16" s="76">
        <v>660</v>
      </c>
      <c r="P16" s="73">
        <v>9</v>
      </c>
      <c r="Q16" s="76">
        <v>2</v>
      </c>
      <c r="R16" s="76" t="s">
        <v>310</v>
      </c>
      <c r="S16" s="76">
        <v>781</v>
      </c>
      <c r="T16" s="73">
        <f t="shared" si="0"/>
        <v>2011</v>
      </c>
      <c r="U16" s="73">
        <f t="shared" si="1"/>
        <v>11</v>
      </c>
      <c r="V16" s="77"/>
    </row>
    <row r="17" spans="1:22" ht="11.25">
      <c r="A17" s="71"/>
      <c r="B17" s="72">
        <v>8</v>
      </c>
      <c r="C17" s="73" t="s">
        <v>311</v>
      </c>
      <c r="D17" s="74">
        <v>3</v>
      </c>
      <c r="E17" s="73" t="s">
        <v>263</v>
      </c>
      <c r="F17" s="74">
        <v>11</v>
      </c>
      <c r="G17" s="75">
        <v>3</v>
      </c>
      <c r="H17" s="76" t="s">
        <v>312</v>
      </c>
      <c r="I17" s="76">
        <v>-0.8</v>
      </c>
      <c r="J17" s="76">
        <v>645</v>
      </c>
      <c r="K17" s="74">
        <v>13</v>
      </c>
      <c r="L17" s="75">
        <v>8</v>
      </c>
      <c r="M17" s="76" t="s">
        <v>299</v>
      </c>
      <c r="N17" s="76">
        <v>0.8</v>
      </c>
      <c r="O17" s="76">
        <v>693</v>
      </c>
      <c r="P17" s="73">
        <v>9</v>
      </c>
      <c r="Q17" s="76">
        <v>5</v>
      </c>
      <c r="R17" s="76" t="s">
        <v>313</v>
      </c>
      <c r="S17" s="76">
        <v>657</v>
      </c>
      <c r="T17" s="73">
        <f t="shared" si="0"/>
        <v>1995</v>
      </c>
      <c r="U17" s="73">
        <f t="shared" si="1"/>
        <v>12</v>
      </c>
      <c r="V17" s="77"/>
    </row>
    <row r="18" spans="1:22" ht="11.25">
      <c r="A18" s="71"/>
      <c r="B18" s="72">
        <v>11</v>
      </c>
      <c r="C18" s="73" t="s">
        <v>314</v>
      </c>
      <c r="D18" s="74">
        <v>3</v>
      </c>
      <c r="E18" s="73" t="s">
        <v>263</v>
      </c>
      <c r="F18" s="74">
        <v>8</v>
      </c>
      <c r="G18" s="75">
        <v>3</v>
      </c>
      <c r="H18" s="76" t="s">
        <v>315</v>
      </c>
      <c r="I18" s="76">
        <v>-0.9</v>
      </c>
      <c r="J18" s="76">
        <v>598</v>
      </c>
      <c r="K18" s="74">
        <v>5</v>
      </c>
      <c r="L18" s="75">
        <v>7</v>
      </c>
      <c r="M18" s="76" t="s">
        <v>316</v>
      </c>
      <c r="N18" s="76">
        <v>-0.4</v>
      </c>
      <c r="O18" s="76">
        <v>742</v>
      </c>
      <c r="P18" s="73">
        <v>9</v>
      </c>
      <c r="Q18" s="76">
        <v>6</v>
      </c>
      <c r="R18" s="76" t="s">
        <v>317</v>
      </c>
      <c r="S18" s="76">
        <v>600</v>
      </c>
      <c r="T18" s="73">
        <f t="shared" si="0"/>
        <v>1940</v>
      </c>
      <c r="U18" s="73">
        <f t="shared" si="1"/>
        <v>13</v>
      </c>
      <c r="V18" s="77"/>
    </row>
    <row r="19" spans="1:22" ht="11.25">
      <c r="A19" s="71"/>
      <c r="B19" s="72">
        <v>724</v>
      </c>
      <c r="C19" s="73" t="s">
        <v>318</v>
      </c>
      <c r="D19" s="74">
        <v>2</v>
      </c>
      <c r="E19" s="73" t="s">
        <v>302</v>
      </c>
      <c r="F19" s="74">
        <v>11</v>
      </c>
      <c r="G19" s="75">
        <v>2</v>
      </c>
      <c r="H19" s="76" t="s">
        <v>62</v>
      </c>
      <c r="I19" s="76">
        <v>-0.8</v>
      </c>
      <c r="J19" s="76">
        <v>542</v>
      </c>
      <c r="K19" s="74">
        <v>13</v>
      </c>
      <c r="L19" s="75">
        <v>7</v>
      </c>
      <c r="M19" s="76" t="s">
        <v>319</v>
      </c>
      <c r="N19" s="76">
        <v>0.8</v>
      </c>
      <c r="O19" s="76">
        <v>667</v>
      </c>
      <c r="P19" s="73">
        <v>8</v>
      </c>
      <c r="Q19" s="76">
        <v>6</v>
      </c>
      <c r="R19" s="76" t="s">
        <v>320</v>
      </c>
      <c r="S19" s="76">
        <v>714</v>
      </c>
      <c r="T19" s="73">
        <f t="shared" si="0"/>
        <v>1923</v>
      </c>
      <c r="U19" s="73">
        <f t="shared" si="1"/>
        <v>14</v>
      </c>
      <c r="V19" s="77"/>
    </row>
    <row r="20" spans="1:22" ht="11.25">
      <c r="A20" s="71"/>
      <c r="B20" s="72">
        <v>36</v>
      </c>
      <c r="C20" s="73" t="s">
        <v>321</v>
      </c>
      <c r="D20" s="74">
        <v>2</v>
      </c>
      <c r="E20" s="73" t="s">
        <v>276</v>
      </c>
      <c r="F20" s="74">
        <v>5</v>
      </c>
      <c r="G20" s="75">
        <v>7</v>
      </c>
      <c r="H20" s="76" t="s">
        <v>62</v>
      </c>
      <c r="I20" s="76">
        <v>-0.9</v>
      </c>
      <c r="J20" s="76">
        <v>542</v>
      </c>
      <c r="K20" s="74">
        <v>7</v>
      </c>
      <c r="L20" s="75">
        <v>3</v>
      </c>
      <c r="M20" s="76" t="s">
        <v>322</v>
      </c>
      <c r="N20" s="76">
        <v>-0.6</v>
      </c>
      <c r="O20" s="76">
        <v>641</v>
      </c>
      <c r="P20" s="73">
        <v>8</v>
      </c>
      <c r="Q20" s="76">
        <v>8</v>
      </c>
      <c r="R20" s="76" t="s">
        <v>323</v>
      </c>
      <c r="S20" s="76">
        <v>705</v>
      </c>
      <c r="T20" s="73">
        <f t="shared" si="0"/>
        <v>1888</v>
      </c>
      <c r="U20" s="73">
        <f t="shared" si="1"/>
        <v>15</v>
      </c>
      <c r="V20" s="77"/>
    </row>
    <row r="21" spans="1:22" ht="11.25">
      <c r="A21" s="71"/>
      <c r="B21" s="72">
        <v>615</v>
      </c>
      <c r="C21" s="73" t="s">
        <v>324</v>
      </c>
      <c r="D21" s="74">
        <v>2</v>
      </c>
      <c r="E21" s="73" t="s">
        <v>325</v>
      </c>
      <c r="F21" s="74">
        <v>8</v>
      </c>
      <c r="G21" s="75">
        <v>5</v>
      </c>
      <c r="H21" s="76" t="s">
        <v>326</v>
      </c>
      <c r="I21" s="76">
        <v>-0.9</v>
      </c>
      <c r="J21" s="76">
        <v>587</v>
      </c>
      <c r="K21" s="74">
        <v>6</v>
      </c>
      <c r="L21" s="75">
        <v>1</v>
      </c>
      <c r="M21" s="76" t="s">
        <v>327</v>
      </c>
      <c r="N21" s="76">
        <v>-0.3</v>
      </c>
      <c r="O21" s="76">
        <v>607</v>
      </c>
      <c r="P21" s="73">
        <v>8</v>
      </c>
      <c r="Q21" s="76">
        <v>4</v>
      </c>
      <c r="R21" s="76" t="s">
        <v>328</v>
      </c>
      <c r="S21" s="76">
        <v>663</v>
      </c>
      <c r="T21" s="73">
        <f t="shared" si="0"/>
        <v>1857</v>
      </c>
      <c r="U21" s="73">
        <f t="shared" si="1"/>
        <v>16</v>
      </c>
      <c r="V21" s="77"/>
    </row>
    <row r="22" spans="1:22" ht="11.25">
      <c r="A22" s="71"/>
      <c r="B22" s="72">
        <v>713</v>
      </c>
      <c r="C22" s="73" t="s">
        <v>329</v>
      </c>
      <c r="D22" s="74">
        <v>2</v>
      </c>
      <c r="E22" s="73" t="s">
        <v>302</v>
      </c>
      <c r="F22" s="74">
        <v>5</v>
      </c>
      <c r="G22" s="75">
        <v>8</v>
      </c>
      <c r="H22" s="76" t="s">
        <v>330</v>
      </c>
      <c r="I22" s="76">
        <v>-0.9</v>
      </c>
      <c r="J22" s="76">
        <v>530</v>
      </c>
      <c r="K22" s="74">
        <v>7</v>
      </c>
      <c r="L22" s="75">
        <v>4</v>
      </c>
      <c r="M22" s="76" t="s">
        <v>331</v>
      </c>
      <c r="N22" s="76">
        <v>-0.6</v>
      </c>
      <c r="O22" s="76">
        <v>653</v>
      </c>
      <c r="P22" s="73">
        <v>8</v>
      </c>
      <c r="Q22" s="76">
        <v>7</v>
      </c>
      <c r="R22" s="76" t="s">
        <v>313</v>
      </c>
      <c r="S22" s="76">
        <v>657</v>
      </c>
      <c r="T22" s="73">
        <f t="shared" si="0"/>
        <v>1840</v>
      </c>
      <c r="U22" s="73">
        <f t="shared" si="1"/>
        <v>17</v>
      </c>
      <c r="V22" s="77"/>
    </row>
    <row r="23" spans="1:22" ht="11.25">
      <c r="A23" s="71"/>
      <c r="B23" s="72">
        <v>182</v>
      </c>
      <c r="C23" s="73" t="s">
        <v>332</v>
      </c>
      <c r="D23" s="74">
        <v>2</v>
      </c>
      <c r="E23" s="73" t="s">
        <v>333</v>
      </c>
      <c r="F23" s="74">
        <v>13</v>
      </c>
      <c r="G23" s="75">
        <v>7</v>
      </c>
      <c r="H23" s="76" t="s">
        <v>334</v>
      </c>
      <c r="I23" s="76">
        <v>-0.8</v>
      </c>
      <c r="J23" s="76">
        <v>552</v>
      </c>
      <c r="K23" s="74">
        <v>11</v>
      </c>
      <c r="L23" s="75">
        <v>3</v>
      </c>
      <c r="M23" s="76" t="s">
        <v>335</v>
      </c>
      <c r="N23" s="76">
        <v>-0.8</v>
      </c>
      <c r="O23" s="76">
        <v>597</v>
      </c>
      <c r="P23" s="73">
        <v>7</v>
      </c>
      <c r="Q23" s="76">
        <v>5</v>
      </c>
      <c r="R23" s="76" t="s">
        <v>336</v>
      </c>
      <c r="S23" s="76">
        <v>665</v>
      </c>
      <c r="T23" s="73">
        <f t="shared" si="0"/>
        <v>1814</v>
      </c>
      <c r="U23" s="73">
        <f t="shared" si="1"/>
        <v>18</v>
      </c>
      <c r="V23" s="77"/>
    </row>
    <row r="24" spans="1:22" ht="12">
      <c r="A24" s="71"/>
      <c r="B24" s="72">
        <v>506</v>
      </c>
      <c r="C24" s="73" t="s">
        <v>337</v>
      </c>
      <c r="D24" s="74">
        <v>2</v>
      </c>
      <c r="E24" s="78" t="s">
        <v>307</v>
      </c>
      <c r="F24" s="74">
        <v>8</v>
      </c>
      <c r="G24" s="75">
        <v>8</v>
      </c>
      <c r="H24" s="76" t="s">
        <v>338</v>
      </c>
      <c r="I24" s="76">
        <v>-0.9</v>
      </c>
      <c r="J24" s="76">
        <v>547</v>
      </c>
      <c r="K24" s="74">
        <v>6</v>
      </c>
      <c r="L24" s="75">
        <v>4</v>
      </c>
      <c r="M24" s="76" t="s">
        <v>339</v>
      </c>
      <c r="N24" s="76">
        <v>-0.3</v>
      </c>
      <c r="O24" s="76">
        <v>651</v>
      </c>
      <c r="P24" s="73">
        <v>8</v>
      </c>
      <c r="Q24" s="76">
        <v>5</v>
      </c>
      <c r="R24" s="76" t="s">
        <v>340</v>
      </c>
      <c r="S24" s="76">
        <v>591</v>
      </c>
      <c r="T24" s="73">
        <f t="shared" si="0"/>
        <v>1789</v>
      </c>
      <c r="U24" s="73">
        <f t="shared" si="1"/>
        <v>19</v>
      </c>
      <c r="V24" s="77"/>
    </row>
    <row r="25" spans="1:22" ht="11.25">
      <c r="A25" s="71"/>
      <c r="B25" s="72">
        <v>604</v>
      </c>
      <c r="C25" s="73" t="s">
        <v>341</v>
      </c>
      <c r="D25" s="74">
        <v>1</v>
      </c>
      <c r="E25" s="73" t="s">
        <v>276</v>
      </c>
      <c r="F25" s="74">
        <v>8</v>
      </c>
      <c r="G25" s="75">
        <v>4</v>
      </c>
      <c r="H25" s="76" t="s">
        <v>342</v>
      </c>
      <c r="I25" s="76">
        <v>-0.9</v>
      </c>
      <c r="J25" s="76">
        <v>567</v>
      </c>
      <c r="K25" s="74">
        <v>5</v>
      </c>
      <c r="L25" s="75">
        <v>8</v>
      </c>
      <c r="M25" s="76" t="s">
        <v>343</v>
      </c>
      <c r="N25" s="76">
        <v>-0.4</v>
      </c>
      <c r="O25" s="76">
        <v>620</v>
      </c>
      <c r="P25" s="73">
        <v>8</v>
      </c>
      <c r="Q25" s="76">
        <v>2</v>
      </c>
      <c r="R25" s="76" t="s">
        <v>344</v>
      </c>
      <c r="S25" s="76">
        <v>589</v>
      </c>
      <c r="T25" s="73">
        <f t="shared" si="0"/>
        <v>1776</v>
      </c>
      <c r="U25" s="73">
        <f t="shared" si="1"/>
        <v>20</v>
      </c>
      <c r="V25" s="77"/>
    </row>
    <row r="26" spans="1:22" ht="11.25">
      <c r="A26" s="71"/>
      <c r="B26" s="72">
        <v>450</v>
      </c>
      <c r="C26" s="73" t="s">
        <v>345</v>
      </c>
      <c r="D26" s="74">
        <v>1</v>
      </c>
      <c r="E26" s="73" t="s">
        <v>346</v>
      </c>
      <c r="F26" s="74">
        <v>3</v>
      </c>
      <c r="G26" s="75">
        <v>1</v>
      </c>
      <c r="H26" s="76" t="s">
        <v>334</v>
      </c>
      <c r="I26" s="76">
        <v>0</v>
      </c>
      <c r="J26" s="76">
        <v>552</v>
      </c>
      <c r="K26" s="74">
        <v>4</v>
      </c>
      <c r="L26" s="75">
        <v>4</v>
      </c>
      <c r="M26" s="76" t="s">
        <v>347</v>
      </c>
      <c r="N26" s="76">
        <v>-0.7</v>
      </c>
      <c r="O26" s="76">
        <v>636</v>
      </c>
      <c r="P26" s="73">
        <v>8</v>
      </c>
      <c r="Q26" s="76">
        <v>3</v>
      </c>
      <c r="R26" s="76" t="s">
        <v>348</v>
      </c>
      <c r="S26" s="76">
        <v>580</v>
      </c>
      <c r="T26" s="73">
        <f t="shared" si="0"/>
        <v>1768</v>
      </c>
      <c r="U26" s="73">
        <f t="shared" si="1"/>
        <v>21</v>
      </c>
      <c r="V26" s="77"/>
    </row>
    <row r="27" spans="1:22" ht="11.25">
      <c r="A27" s="71"/>
      <c r="B27" s="72">
        <v>285</v>
      </c>
      <c r="C27" s="73" t="s">
        <v>349</v>
      </c>
      <c r="D27" s="74"/>
      <c r="E27" s="73" t="s">
        <v>350</v>
      </c>
      <c r="F27" s="74">
        <v>10</v>
      </c>
      <c r="G27" s="75">
        <v>6</v>
      </c>
      <c r="H27" s="76" t="s">
        <v>351</v>
      </c>
      <c r="I27" s="76">
        <v>-0.8</v>
      </c>
      <c r="J27" s="76">
        <v>577</v>
      </c>
      <c r="K27" s="74">
        <v>13</v>
      </c>
      <c r="L27" s="75">
        <v>4</v>
      </c>
      <c r="M27" s="76" t="s">
        <v>352</v>
      </c>
      <c r="N27" s="76">
        <v>0.8</v>
      </c>
      <c r="O27" s="76">
        <v>633</v>
      </c>
      <c r="P27" s="73">
        <v>9</v>
      </c>
      <c r="Q27" s="76">
        <v>8</v>
      </c>
      <c r="R27" s="76" t="s">
        <v>353</v>
      </c>
      <c r="S27" s="76">
        <v>557</v>
      </c>
      <c r="T27" s="73">
        <f t="shared" si="0"/>
        <v>1767</v>
      </c>
      <c r="U27" s="73">
        <f t="shared" si="1"/>
        <v>22</v>
      </c>
      <c r="V27" s="77"/>
    </row>
    <row r="28" spans="1:22" ht="11.25">
      <c r="A28" s="71"/>
      <c r="B28" s="72">
        <v>710</v>
      </c>
      <c r="C28" s="73" t="s">
        <v>354</v>
      </c>
      <c r="D28" s="74">
        <v>2</v>
      </c>
      <c r="E28" s="73" t="s">
        <v>302</v>
      </c>
      <c r="F28" s="74">
        <v>9</v>
      </c>
      <c r="G28" s="75">
        <v>6</v>
      </c>
      <c r="H28" s="76" t="s">
        <v>355</v>
      </c>
      <c r="I28" s="76">
        <v>-0.1</v>
      </c>
      <c r="J28" s="76">
        <v>501</v>
      </c>
      <c r="K28" s="74">
        <v>12</v>
      </c>
      <c r="L28" s="75">
        <v>3</v>
      </c>
      <c r="M28" s="76" t="s">
        <v>356</v>
      </c>
      <c r="N28" s="76">
        <v>-0.6</v>
      </c>
      <c r="O28" s="76">
        <v>612</v>
      </c>
      <c r="P28" s="73">
        <v>7</v>
      </c>
      <c r="Q28" s="76">
        <v>7</v>
      </c>
      <c r="R28" s="76" t="s">
        <v>357</v>
      </c>
      <c r="S28" s="76">
        <v>628</v>
      </c>
      <c r="T28" s="73">
        <f t="shared" si="0"/>
        <v>1741</v>
      </c>
      <c r="U28" s="73">
        <f t="shared" si="1"/>
        <v>23</v>
      </c>
      <c r="V28" s="77"/>
    </row>
    <row r="29" spans="1:22" ht="11.25">
      <c r="A29" s="71"/>
      <c r="B29" s="72">
        <v>626</v>
      </c>
      <c r="C29" s="73" t="s">
        <v>358</v>
      </c>
      <c r="D29" s="74">
        <v>1</v>
      </c>
      <c r="E29" s="73" t="s">
        <v>325</v>
      </c>
      <c r="F29" s="74">
        <v>2</v>
      </c>
      <c r="G29" s="75">
        <v>3</v>
      </c>
      <c r="H29" s="76" t="s">
        <v>359</v>
      </c>
      <c r="I29" s="76">
        <v>-0.6</v>
      </c>
      <c r="J29" s="76">
        <v>506</v>
      </c>
      <c r="K29" s="74">
        <v>3</v>
      </c>
      <c r="L29" s="75">
        <v>6</v>
      </c>
      <c r="M29" s="76" t="s">
        <v>360</v>
      </c>
      <c r="N29" s="76">
        <v>-1</v>
      </c>
      <c r="O29" s="76">
        <v>608</v>
      </c>
      <c r="P29" s="73">
        <v>7</v>
      </c>
      <c r="Q29" s="76">
        <v>2</v>
      </c>
      <c r="R29" s="76" t="s">
        <v>361</v>
      </c>
      <c r="S29" s="76">
        <v>615</v>
      </c>
      <c r="T29" s="73">
        <f t="shared" si="0"/>
        <v>1729</v>
      </c>
      <c r="U29" s="73">
        <f t="shared" si="1"/>
        <v>24</v>
      </c>
      <c r="V29" s="77"/>
    </row>
    <row r="30" spans="1:22" ht="11.25">
      <c r="A30" s="71"/>
      <c r="B30" s="72">
        <v>523</v>
      </c>
      <c r="C30" s="73" t="s">
        <v>362</v>
      </c>
      <c r="D30" s="74">
        <v>1</v>
      </c>
      <c r="E30" s="73" t="s">
        <v>307</v>
      </c>
      <c r="F30" s="74">
        <v>4</v>
      </c>
      <c r="G30" s="75">
        <v>5</v>
      </c>
      <c r="H30" s="76" t="s">
        <v>363</v>
      </c>
      <c r="I30" s="76">
        <v>-0.9</v>
      </c>
      <c r="J30" s="76">
        <v>527</v>
      </c>
      <c r="K30" s="74">
        <v>1</v>
      </c>
      <c r="L30" s="75">
        <v>8</v>
      </c>
      <c r="M30" s="76" t="s">
        <v>364</v>
      </c>
      <c r="N30" s="76">
        <v>-1.1</v>
      </c>
      <c r="O30" s="76">
        <v>589</v>
      </c>
      <c r="P30" s="73">
        <v>7</v>
      </c>
      <c r="Q30" s="76">
        <v>3</v>
      </c>
      <c r="R30" s="76" t="s">
        <v>365</v>
      </c>
      <c r="S30" s="76">
        <v>608</v>
      </c>
      <c r="T30" s="73">
        <f t="shared" si="0"/>
        <v>1724</v>
      </c>
      <c r="U30" s="73">
        <f t="shared" si="1"/>
        <v>25</v>
      </c>
      <c r="V30" s="77"/>
    </row>
    <row r="31" spans="1:22" ht="11.25">
      <c r="A31" s="71"/>
      <c r="B31" s="72">
        <v>197</v>
      </c>
      <c r="C31" s="73" t="s">
        <v>366</v>
      </c>
      <c r="D31" s="74"/>
      <c r="E31" s="79" t="s">
        <v>367</v>
      </c>
      <c r="F31" s="74">
        <v>13</v>
      </c>
      <c r="G31" s="75">
        <v>5</v>
      </c>
      <c r="H31" s="76" t="s">
        <v>69</v>
      </c>
      <c r="I31" s="76">
        <v>-0.8</v>
      </c>
      <c r="J31" s="76">
        <v>508</v>
      </c>
      <c r="K31" s="74">
        <v>10</v>
      </c>
      <c r="L31" s="75">
        <v>8</v>
      </c>
      <c r="M31" s="76" t="s">
        <v>368</v>
      </c>
      <c r="N31" s="76">
        <v>-0.4</v>
      </c>
      <c r="O31" s="76">
        <v>600</v>
      </c>
      <c r="P31" s="73">
        <v>1</v>
      </c>
      <c r="Q31" s="76">
        <v>7</v>
      </c>
      <c r="R31" s="76" t="s">
        <v>369</v>
      </c>
      <c r="S31" s="76">
        <v>594</v>
      </c>
      <c r="T31" s="73">
        <f t="shared" si="0"/>
        <v>1702</v>
      </c>
      <c r="U31" s="73">
        <f t="shared" si="1"/>
        <v>26</v>
      </c>
      <c r="V31" s="77"/>
    </row>
    <row r="32" spans="1:22" ht="11.25">
      <c r="A32" s="71"/>
      <c r="B32" s="72">
        <v>16</v>
      </c>
      <c r="C32" s="73" t="s">
        <v>370</v>
      </c>
      <c r="D32" s="74">
        <v>2</v>
      </c>
      <c r="E32" s="73" t="s">
        <v>263</v>
      </c>
      <c r="F32" s="74">
        <v>10</v>
      </c>
      <c r="G32" s="75">
        <v>1</v>
      </c>
      <c r="H32" s="76" t="s">
        <v>371</v>
      </c>
      <c r="I32" s="76">
        <v>-0.8</v>
      </c>
      <c r="J32" s="76">
        <v>532</v>
      </c>
      <c r="K32" s="74">
        <v>12</v>
      </c>
      <c r="L32" s="75">
        <v>6</v>
      </c>
      <c r="M32" s="76" t="s">
        <v>372</v>
      </c>
      <c r="N32" s="76">
        <v>-0.6</v>
      </c>
      <c r="O32" s="76">
        <v>554</v>
      </c>
      <c r="P32" s="73">
        <v>6</v>
      </c>
      <c r="Q32" s="76">
        <v>5</v>
      </c>
      <c r="R32" s="76" t="s">
        <v>373</v>
      </c>
      <c r="S32" s="76">
        <v>613</v>
      </c>
      <c r="T32" s="73">
        <f t="shared" si="0"/>
        <v>1699</v>
      </c>
      <c r="U32" s="73">
        <f t="shared" si="1"/>
        <v>27</v>
      </c>
      <c r="V32" s="77"/>
    </row>
    <row r="33" spans="1:22" ht="11.25">
      <c r="A33" s="71"/>
      <c r="B33" s="72">
        <v>664</v>
      </c>
      <c r="C33" s="73" t="s">
        <v>374</v>
      </c>
      <c r="D33" s="74">
        <v>2</v>
      </c>
      <c r="E33" s="73" t="s">
        <v>290</v>
      </c>
      <c r="F33" s="74">
        <v>7</v>
      </c>
      <c r="G33" s="75">
        <v>6</v>
      </c>
      <c r="H33" s="76" t="s">
        <v>375</v>
      </c>
      <c r="I33" s="76">
        <v>-1.6</v>
      </c>
      <c r="J33" s="76">
        <v>478</v>
      </c>
      <c r="K33" s="74">
        <v>5</v>
      </c>
      <c r="L33" s="75">
        <v>2</v>
      </c>
      <c r="M33" s="76" t="s">
        <v>335</v>
      </c>
      <c r="N33" s="76">
        <v>-0.4</v>
      </c>
      <c r="O33" s="76">
        <v>597</v>
      </c>
      <c r="P33" s="73">
        <v>6</v>
      </c>
      <c r="Q33" s="76">
        <v>3</v>
      </c>
      <c r="R33" s="76" t="s">
        <v>376</v>
      </c>
      <c r="S33" s="76">
        <v>613</v>
      </c>
      <c r="T33" s="73">
        <f t="shared" si="0"/>
        <v>1688</v>
      </c>
      <c r="U33" s="73">
        <f t="shared" si="1"/>
        <v>28</v>
      </c>
      <c r="V33" s="77"/>
    </row>
    <row r="34" spans="1:22" ht="12">
      <c r="A34" s="71"/>
      <c r="B34" s="72">
        <v>509</v>
      </c>
      <c r="C34" s="73" t="s">
        <v>377</v>
      </c>
      <c r="D34" s="74">
        <v>2</v>
      </c>
      <c r="E34" s="78" t="s">
        <v>307</v>
      </c>
      <c r="F34" s="74">
        <v>9</v>
      </c>
      <c r="G34" s="75">
        <v>1</v>
      </c>
      <c r="H34" s="76" t="s">
        <v>378</v>
      </c>
      <c r="I34" s="76">
        <v>-0.1</v>
      </c>
      <c r="J34" s="76">
        <v>494</v>
      </c>
      <c r="K34" s="74">
        <v>11</v>
      </c>
      <c r="L34" s="75">
        <v>5</v>
      </c>
      <c r="M34" s="76" t="s">
        <v>379</v>
      </c>
      <c r="N34" s="76">
        <v>-0.8</v>
      </c>
      <c r="O34" s="76">
        <v>547</v>
      </c>
      <c r="P34" s="73">
        <v>6</v>
      </c>
      <c r="Q34" s="76">
        <v>8</v>
      </c>
      <c r="R34" s="76" t="s">
        <v>357</v>
      </c>
      <c r="S34" s="76">
        <v>628</v>
      </c>
      <c r="T34" s="73">
        <f t="shared" si="0"/>
        <v>1669</v>
      </c>
      <c r="U34" s="73">
        <f t="shared" si="1"/>
        <v>29</v>
      </c>
      <c r="V34" s="77"/>
    </row>
    <row r="35" spans="1:22" ht="11.25">
      <c r="A35" s="71"/>
      <c r="B35" s="72">
        <v>217</v>
      </c>
      <c r="C35" s="73" t="s">
        <v>380</v>
      </c>
      <c r="D35" s="74">
        <v>3</v>
      </c>
      <c r="E35" s="73" t="s">
        <v>381</v>
      </c>
      <c r="F35" s="74">
        <v>7</v>
      </c>
      <c r="G35" s="75">
        <v>3</v>
      </c>
      <c r="H35" s="76" t="s">
        <v>382</v>
      </c>
      <c r="I35" s="76">
        <v>-1.6</v>
      </c>
      <c r="J35" s="76">
        <v>515</v>
      </c>
      <c r="K35" s="74">
        <v>8</v>
      </c>
      <c r="L35" s="75">
        <v>7</v>
      </c>
      <c r="M35" s="76" t="s">
        <v>383</v>
      </c>
      <c r="N35" s="76">
        <v>-0.3</v>
      </c>
      <c r="O35" s="76">
        <v>587</v>
      </c>
      <c r="P35" s="73">
        <v>6</v>
      </c>
      <c r="Q35" s="76">
        <v>6</v>
      </c>
      <c r="R35" s="76" t="s">
        <v>384</v>
      </c>
      <c r="S35" s="76">
        <v>551</v>
      </c>
      <c r="T35" s="73">
        <f t="shared" si="0"/>
        <v>1653</v>
      </c>
      <c r="U35" s="73">
        <f t="shared" si="1"/>
        <v>30</v>
      </c>
      <c r="V35" s="77"/>
    </row>
    <row r="36" spans="1:22" ht="12">
      <c r="A36" s="71"/>
      <c r="B36" s="72">
        <v>11</v>
      </c>
      <c r="C36" s="73" t="s">
        <v>385</v>
      </c>
      <c r="D36" s="74"/>
      <c r="E36" s="78" t="s">
        <v>386</v>
      </c>
      <c r="F36" s="74">
        <v>8</v>
      </c>
      <c r="G36" s="75">
        <v>7</v>
      </c>
      <c r="H36" s="76" t="s">
        <v>387</v>
      </c>
      <c r="I36" s="76">
        <v>-0.9</v>
      </c>
      <c r="J36" s="76">
        <v>518</v>
      </c>
      <c r="K36" s="74">
        <v>6</v>
      </c>
      <c r="L36" s="75">
        <v>3</v>
      </c>
      <c r="M36" s="76" t="s">
        <v>388</v>
      </c>
      <c r="N36" s="76">
        <v>-0.3</v>
      </c>
      <c r="O36" s="76">
        <v>564</v>
      </c>
      <c r="P36" s="73">
        <v>6</v>
      </c>
      <c r="Q36" s="76">
        <v>4</v>
      </c>
      <c r="R36" s="76" t="s">
        <v>389</v>
      </c>
      <c r="S36" s="76">
        <v>560</v>
      </c>
      <c r="T36" s="73">
        <f t="shared" si="0"/>
        <v>1642</v>
      </c>
      <c r="U36" s="73">
        <f t="shared" si="1"/>
        <v>31</v>
      </c>
      <c r="V36" s="77"/>
    </row>
    <row r="37" spans="1:22" ht="11.25">
      <c r="A37" s="71"/>
      <c r="B37" s="72">
        <v>17</v>
      </c>
      <c r="C37" s="73" t="s">
        <v>390</v>
      </c>
      <c r="D37" s="74">
        <v>2</v>
      </c>
      <c r="E37" s="73" t="s">
        <v>263</v>
      </c>
      <c r="F37" s="74">
        <v>12</v>
      </c>
      <c r="G37" s="75">
        <v>8</v>
      </c>
      <c r="H37" s="76" t="s">
        <v>391</v>
      </c>
      <c r="I37" s="76">
        <v>-1</v>
      </c>
      <c r="J37" s="76">
        <v>453</v>
      </c>
      <c r="K37" s="74">
        <v>10</v>
      </c>
      <c r="L37" s="75">
        <v>4</v>
      </c>
      <c r="M37" s="76" t="s">
        <v>392</v>
      </c>
      <c r="N37" s="76">
        <v>-0.4</v>
      </c>
      <c r="O37" s="76">
        <v>539</v>
      </c>
      <c r="P37" s="73">
        <v>5</v>
      </c>
      <c r="Q37" s="76">
        <v>8</v>
      </c>
      <c r="R37" s="76" t="s">
        <v>393</v>
      </c>
      <c r="S37" s="76">
        <v>634</v>
      </c>
      <c r="T37" s="73">
        <f t="shared" si="0"/>
        <v>1626</v>
      </c>
      <c r="U37" s="73">
        <f t="shared" si="1"/>
        <v>32</v>
      </c>
      <c r="V37" s="77"/>
    </row>
    <row r="38" spans="1:22" ht="11.25">
      <c r="A38" s="71"/>
      <c r="B38" s="72">
        <v>458</v>
      </c>
      <c r="C38" s="73" t="s">
        <v>394</v>
      </c>
      <c r="D38" s="74">
        <v>1</v>
      </c>
      <c r="E38" s="73" t="s">
        <v>395</v>
      </c>
      <c r="F38" s="74">
        <v>3</v>
      </c>
      <c r="G38" s="75">
        <v>2</v>
      </c>
      <c r="H38" s="76" t="s">
        <v>387</v>
      </c>
      <c r="I38" s="76">
        <v>0</v>
      </c>
      <c r="J38" s="76">
        <v>518</v>
      </c>
      <c r="K38" s="74">
        <v>4</v>
      </c>
      <c r="L38" s="75">
        <v>5</v>
      </c>
      <c r="M38" s="76" t="s">
        <v>396</v>
      </c>
      <c r="N38" s="76">
        <v>-0.7</v>
      </c>
      <c r="O38" s="76">
        <v>592</v>
      </c>
      <c r="P38" s="73">
        <v>7</v>
      </c>
      <c r="Q38" s="76">
        <v>8</v>
      </c>
      <c r="R38" s="76" t="s">
        <v>397</v>
      </c>
      <c r="S38" s="76">
        <v>506</v>
      </c>
      <c r="T38" s="73">
        <f aca="true" t="shared" si="2" ref="T38:T69">IF(H38="","",J38+O38+S38)</f>
        <v>1616</v>
      </c>
      <c r="U38" s="73">
        <f aca="true" t="shared" si="3" ref="U38:U69">IF(T38="","",RANK(T38,$T$6:$T$106))</f>
        <v>33</v>
      </c>
      <c r="V38" s="77"/>
    </row>
    <row r="39" spans="1:22" ht="11.25">
      <c r="A39" s="71"/>
      <c r="B39" s="72">
        <v>457</v>
      </c>
      <c r="C39" s="73" t="s">
        <v>398</v>
      </c>
      <c r="D39" s="74">
        <v>2</v>
      </c>
      <c r="E39" s="73" t="s">
        <v>395</v>
      </c>
      <c r="F39" s="74">
        <v>12</v>
      </c>
      <c r="G39" s="75">
        <v>2</v>
      </c>
      <c r="H39" s="76" t="s">
        <v>399</v>
      </c>
      <c r="I39" s="76">
        <v>-1</v>
      </c>
      <c r="J39" s="76">
        <v>437</v>
      </c>
      <c r="K39" s="74">
        <v>9</v>
      </c>
      <c r="L39" s="75">
        <v>6</v>
      </c>
      <c r="M39" s="76" t="s">
        <v>400</v>
      </c>
      <c r="N39" s="76">
        <v>-0.9</v>
      </c>
      <c r="O39" s="76">
        <v>568</v>
      </c>
      <c r="P39" s="73">
        <v>5</v>
      </c>
      <c r="Q39" s="76">
        <v>3</v>
      </c>
      <c r="R39" s="76" t="s">
        <v>401</v>
      </c>
      <c r="S39" s="76">
        <v>565</v>
      </c>
      <c r="T39" s="73">
        <f t="shared" si="2"/>
        <v>1570</v>
      </c>
      <c r="U39" s="73">
        <f t="shared" si="3"/>
        <v>34</v>
      </c>
      <c r="V39" s="77"/>
    </row>
    <row r="40" spans="1:22" ht="11.25">
      <c r="A40" s="71"/>
      <c r="B40" s="72">
        <v>672</v>
      </c>
      <c r="C40" s="73" t="s">
        <v>402</v>
      </c>
      <c r="D40" s="74">
        <v>1</v>
      </c>
      <c r="E40" s="73" t="s">
        <v>290</v>
      </c>
      <c r="F40" s="74">
        <v>3</v>
      </c>
      <c r="G40" s="75">
        <v>7</v>
      </c>
      <c r="H40" s="76" t="s">
        <v>85</v>
      </c>
      <c r="I40" s="76">
        <v>0</v>
      </c>
      <c r="J40" s="76">
        <v>471</v>
      </c>
      <c r="K40" s="74">
        <v>1</v>
      </c>
      <c r="L40" s="75">
        <v>2</v>
      </c>
      <c r="M40" s="76" t="s">
        <v>403</v>
      </c>
      <c r="N40" s="76">
        <v>-1.1</v>
      </c>
      <c r="O40" s="76">
        <v>536</v>
      </c>
      <c r="P40" s="73">
        <v>5</v>
      </c>
      <c r="Q40" s="76">
        <v>5</v>
      </c>
      <c r="R40" s="76" t="s">
        <v>404</v>
      </c>
      <c r="S40" s="76">
        <v>509</v>
      </c>
      <c r="T40" s="73">
        <f t="shared" si="2"/>
        <v>1516</v>
      </c>
      <c r="U40" s="73">
        <f t="shared" si="3"/>
        <v>35</v>
      </c>
      <c r="V40" s="77"/>
    </row>
    <row r="41" spans="1:22" ht="11.25">
      <c r="A41" s="71"/>
      <c r="B41" s="72">
        <v>385</v>
      </c>
      <c r="C41" s="73" t="s">
        <v>405</v>
      </c>
      <c r="D41" s="74">
        <v>2</v>
      </c>
      <c r="E41" s="73" t="s">
        <v>263</v>
      </c>
      <c r="F41" s="74">
        <v>11</v>
      </c>
      <c r="G41" s="75">
        <v>8</v>
      </c>
      <c r="H41" s="76" t="s">
        <v>406</v>
      </c>
      <c r="I41" s="76">
        <v>-0.8</v>
      </c>
      <c r="J41" s="76">
        <v>441</v>
      </c>
      <c r="K41" s="74">
        <v>9</v>
      </c>
      <c r="L41" s="75">
        <v>5</v>
      </c>
      <c r="M41" s="76" t="s">
        <v>407</v>
      </c>
      <c r="N41" s="76">
        <v>-0.9</v>
      </c>
      <c r="O41" s="76">
        <v>504</v>
      </c>
      <c r="P41" s="73">
        <v>4</v>
      </c>
      <c r="Q41" s="76">
        <v>4</v>
      </c>
      <c r="R41" s="76" t="s">
        <v>408</v>
      </c>
      <c r="S41" s="76">
        <v>555</v>
      </c>
      <c r="T41" s="73">
        <f t="shared" si="2"/>
        <v>1500</v>
      </c>
      <c r="U41" s="73">
        <f t="shared" si="3"/>
        <v>36</v>
      </c>
      <c r="V41" s="77"/>
    </row>
    <row r="42" spans="1:22" ht="11.25">
      <c r="A42" s="71"/>
      <c r="B42" s="72">
        <v>668</v>
      </c>
      <c r="C42" s="73" t="s">
        <v>409</v>
      </c>
      <c r="D42" s="74">
        <v>2</v>
      </c>
      <c r="E42" s="73" t="s">
        <v>290</v>
      </c>
      <c r="F42" s="74">
        <v>12</v>
      </c>
      <c r="G42" s="75">
        <v>5</v>
      </c>
      <c r="H42" s="76" t="s">
        <v>355</v>
      </c>
      <c r="I42" s="76">
        <v>-1</v>
      </c>
      <c r="J42" s="76">
        <v>501</v>
      </c>
      <c r="K42" s="74">
        <v>10</v>
      </c>
      <c r="L42" s="75">
        <v>1</v>
      </c>
      <c r="M42" s="76" t="s">
        <v>410</v>
      </c>
      <c r="N42" s="76">
        <v>-0.4</v>
      </c>
      <c r="O42" s="76">
        <v>505</v>
      </c>
      <c r="P42" s="73">
        <v>5</v>
      </c>
      <c r="Q42" s="76">
        <v>4</v>
      </c>
      <c r="R42" s="76" t="s">
        <v>411</v>
      </c>
      <c r="S42" s="76">
        <v>494</v>
      </c>
      <c r="T42" s="73">
        <f t="shared" si="2"/>
        <v>1500</v>
      </c>
      <c r="U42" s="73">
        <f t="shared" si="3"/>
        <v>36</v>
      </c>
      <c r="V42" s="77"/>
    </row>
    <row r="43" spans="1:22" ht="11.25">
      <c r="A43" s="71"/>
      <c r="B43" s="72">
        <v>785</v>
      </c>
      <c r="C43" s="73" t="s">
        <v>412</v>
      </c>
      <c r="D43" s="74">
        <v>1</v>
      </c>
      <c r="E43" s="73" t="s">
        <v>413</v>
      </c>
      <c r="F43" s="74">
        <v>4</v>
      </c>
      <c r="G43" s="75">
        <v>2</v>
      </c>
      <c r="H43" s="76" t="s">
        <v>414</v>
      </c>
      <c r="I43" s="76">
        <v>-0.9</v>
      </c>
      <c r="J43" s="76">
        <v>492</v>
      </c>
      <c r="K43" s="74">
        <v>1</v>
      </c>
      <c r="L43" s="75">
        <v>5</v>
      </c>
      <c r="M43" s="76" t="s">
        <v>415</v>
      </c>
      <c r="N43" s="76">
        <v>-1.1</v>
      </c>
      <c r="O43" s="76">
        <v>550</v>
      </c>
      <c r="P43" s="73">
        <v>6</v>
      </c>
      <c r="Q43" s="76">
        <v>7</v>
      </c>
      <c r="R43" s="76" t="s">
        <v>416</v>
      </c>
      <c r="S43" s="76">
        <v>450</v>
      </c>
      <c r="T43" s="73">
        <f t="shared" si="2"/>
        <v>1492</v>
      </c>
      <c r="U43" s="73">
        <f t="shared" si="3"/>
        <v>38</v>
      </c>
      <c r="V43" s="77"/>
    </row>
    <row r="44" spans="1:22" ht="11.25">
      <c r="A44" s="71"/>
      <c r="B44" s="72">
        <v>522</v>
      </c>
      <c r="C44" s="73" t="s">
        <v>417</v>
      </c>
      <c r="D44" s="74">
        <v>1</v>
      </c>
      <c r="E44" s="73" t="s">
        <v>307</v>
      </c>
      <c r="F44" s="74">
        <v>1</v>
      </c>
      <c r="G44" s="75">
        <v>2</v>
      </c>
      <c r="H44" s="76" t="s">
        <v>418</v>
      </c>
      <c r="I44" s="76">
        <v>-0.3</v>
      </c>
      <c r="J44" s="76">
        <v>448</v>
      </c>
      <c r="K44" s="74">
        <v>2</v>
      </c>
      <c r="L44" s="75">
        <v>5</v>
      </c>
      <c r="M44" s="76" t="s">
        <v>67</v>
      </c>
      <c r="N44" s="76">
        <v>-0.9</v>
      </c>
      <c r="O44" s="76">
        <v>518</v>
      </c>
      <c r="P44" s="73">
        <v>4</v>
      </c>
      <c r="Q44" s="76">
        <v>5</v>
      </c>
      <c r="R44" s="76" t="s">
        <v>419</v>
      </c>
      <c r="S44" s="76">
        <v>521</v>
      </c>
      <c r="T44" s="73">
        <f t="shared" si="2"/>
        <v>1487</v>
      </c>
      <c r="U44" s="73">
        <f t="shared" si="3"/>
        <v>39</v>
      </c>
      <c r="V44" s="77"/>
    </row>
    <row r="45" spans="1:22" ht="11.25">
      <c r="A45" s="71"/>
      <c r="B45" s="72">
        <v>308</v>
      </c>
      <c r="C45" s="73" t="s">
        <v>420</v>
      </c>
      <c r="D45" s="74">
        <v>1</v>
      </c>
      <c r="E45" s="73" t="s">
        <v>421</v>
      </c>
      <c r="F45" s="74">
        <v>4</v>
      </c>
      <c r="G45" s="75">
        <v>1</v>
      </c>
      <c r="H45" s="76" t="s">
        <v>422</v>
      </c>
      <c r="I45" s="76">
        <v>-0.9</v>
      </c>
      <c r="J45" s="76">
        <v>503</v>
      </c>
      <c r="K45" s="74">
        <v>1</v>
      </c>
      <c r="L45" s="75">
        <v>4</v>
      </c>
      <c r="M45" s="76" t="s">
        <v>423</v>
      </c>
      <c r="N45" s="76">
        <v>-1.1</v>
      </c>
      <c r="O45" s="76">
        <v>543</v>
      </c>
      <c r="P45" s="73">
        <v>6</v>
      </c>
      <c r="Q45" s="76">
        <v>2</v>
      </c>
      <c r="R45" s="76" t="s">
        <v>424</v>
      </c>
      <c r="S45" s="76">
        <v>412</v>
      </c>
      <c r="T45" s="73">
        <f t="shared" si="2"/>
        <v>1458</v>
      </c>
      <c r="U45" s="73">
        <f t="shared" si="3"/>
        <v>40</v>
      </c>
      <c r="V45" s="77"/>
    </row>
    <row r="46" spans="1:22" ht="11.25">
      <c r="A46" s="71"/>
      <c r="B46" s="72">
        <v>745</v>
      </c>
      <c r="C46" s="73" t="s">
        <v>425</v>
      </c>
      <c r="D46" s="74">
        <v>2</v>
      </c>
      <c r="E46" s="73" t="s">
        <v>426</v>
      </c>
      <c r="F46" s="74">
        <v>9</v>
      </c>
      <c r="G46" s="75">
        <v>7</v>
      </c>
      <c r="H46" s="76" t="s">
        <v>427</v>
      </c>
      <c r="I46" s="76">
        <v>-0.1</v>
      </c>
      <c r="J46" s="76">
        <v>468</v>
      </c>
      <c r="K46" s="74">
        <v>12</v>
      </c>
      <c r="L46" s="75">
        <v>4</v>
      </c>
      <c r="M46" s="76" t="s">
        <v>428</v>
      </c>
      <c r="N46" s="76">
        <v>-0.6</v>
      </c>
      <c r="O46" s="76">
        <v>519</v>
      </c>
      <c r="P46" s="73">
        <v>4</v>
      </c>
      <c r="Q46" s="76">
        <v>6</v>
      </c>
      <c r="R46" s="76" t="s">
        <v>429</v>
      </c>
      <c r="S46" s="76">
        <v>457</v>
      </c>
      <c r="T46" s="73">
        <f t="shared" si="2"/>
        <v>1444</v>
      </c>
      <c r="U46" s="73">
        <f t="shared" si="3"/>
        <v>41</v>
      </c>
      <c r="V46" s="77"/>
    </row>
    <row r="47" spans="1:22" ht="11.25">
      <c r="A47" s="71"/>
      <c r="B47" s="72">
        <v>588</v>
      </c>
      <c r="C47" s="73" t="s">
        <v>430</v>
      </c>
      <c r="D47" s="74">
        <v>1</v>
      </c>
      <c r="E47" s="73" t="s">
        <v>431</v>
      </c>
      <c r="F47" s="74">
        <v>3</v>
      </c>
      <c r="G47" s="75">
        <v>6</v>
      </c>
      <c r="H47" s="76" t="s">
        <v>432</v>
      </c>
      <c r="I47" s="76">
        <v>0</v>
      </c>
      <c r="J47" s="76">
        <v>439</v>
      </c>
      <c r="K47" s="74">
        <v>1</v>
      </c>
      <c r="L47" s="75">
        <v>1</v>
      </c>
      <c r="M47" s="76" t="s">
        <v>433</v>
      </c>
      <c r="N47" s="76">
        <v>-1.1</v>
      </c>
      <c r="O47" s="76">
        <v>506</v>
      </c>
      <c r="P47" s="73">
        <v>4</v>
      </c>
      <c r="Q47" s="76">
        <v>3</v>
      </c>
      <c r="R47" s="76" t="s">
        <v>434</v>
      </c>
      <c r="S47" s="76">
        <v>488</v>
      </c>
      <c r="T47" s="73">
        <f t="shared" si="2"/>
        <v>1433</v>
      </c>
      <c r="U47" s="73">
        <f t="shared" si="3"/>
        <v>42</v>
      </c>
      <c r="V47" s="77"/>
    </row>
    <row r="48" spans="1:22" ht="11.25">
      <c r="A48" s="71"/>
      <c r="B48" s="72">
        <v>502</v>
      </c>
      <c r="C48" s="73" t="s">
        <v>435</v>
      </c>
      <c r="D48" s="74">
        <v>2</v>
      </c>
      <c r="E48" s="73" t="s">
        <v>72</v>
      </c>
      <c r="F48" s="74">
        <v>1</v>
      </c>
      <c r="G48" s="75">
        <v>1</v>
      </c>
      <c r="H48" s="76" t="s">
        <v>436</v>
      </c>
      <c r="I48" s="76">
        <v>-0.3</v>
      </c>
      <c r="J48" s="76">
        <v>459</v>
      </c>
      <c r="K48" s="74">
        <v>2</v>
      </c>
      <c r="L48" s="75">
        <v>4</v>
      </c>
      <c r="M48" s="76" t="s">
        <v>437</v>
      </c>
      <c r="N48" s="76">
        <v>-0.9</v>
      </c>
      <c r="O48" s="76">
        <v>534</v>
      </c>
      <c r="P48" s="73">
        <v>5</v>
      </c>
      <c r="Q48" s="76">
        <v>6</v>
      </c>
      <c r="R48" s="76" t="s">
        <v>438</v>
      </c>
      <c r="S48" s="76">
        <v>418</v>
      </c>
      <c r="T48" s="73">
        <f t="shared" si="2"/>
        <v>1411</v>
      </c>
      <c r="U48" s="73">
        <f t="shared" si="3"/>
        <v>43</v>
      </c>
      <c r="V48" s="77"/>
    </row>
    <row r="49" spans="1:22" ht="11.25">
      <c r="A49" s="71"/>
      <c r="B49" s="72">
        <v>519</v>
      </c>
      <c r="C49" s="73" t="s">
        <v>439</v>
      </c>
      <c r="D49" s="74">
        <v>1</v>
      </c>
      <c r="E49" s="73" t="s">
        <v>307</v>
      </c>
      <c r="F49" s="74">
        <v>3</v>
      </c>
      <c r="G49" s="75">
        <v>8</v>
      </c>
      <c r="H49" s="76" t="s">
        <v>440</v>
      </c>
      <c r="I49" s="76">
        <v>0</v>
      </c>
      <c r="J49" s="76">
        <v>417</v>
      </c>
      <c r="K49" s="74">
        <v>1</v>
      </c>
      <c r="L49" s="75">
        <v>3</v>
      </c>
      <c r="M49" s="76" t="s">
        <v>441</v>
      </c>
      <c r="N49" s="76">
        <v>-1.1</v>
      </c>
      <c r="O49" s="76">
        <v>464</v>
      </c>
      <c r="P49" s="73">
        <v>3</v>
      </c>
      <c r="Q49" s="76">
        <v>3</v>
      </c>
      <c r="R49" s="76" t="s">
        <v>442</v>
      </c>
      <c r="S49" s="76">
        <v>512</v>
      </c>
      <c r="T49" s="73">
        <f t="shared" si="2"/>
        <v>1393</v>
      </c>
      <c r="U49" s="73">
        <f t="shared" si="3"/>
        <v>44</v>
      </c>
      <c r="V49" s="77"/>
    </row>
    <row r="50" spans="1:22" ht="11.25">
      <c r="A50" s="71"/>
      <c r="B50" s="72">
        <v>448</v>
      </c>
      <c r="C50" s="73" t="s">
        <v>443</v>
      </c>
      <c r="D50" s="74">
        <v>1</v>
      </c>
      <c r="E50" s="73" t="s">
        <v>346</v>
      </c>
      <c r="F50" s="74">
        <v>2</v>
      </c>
      <c r="G50" s="75">
        <v>5</v>
      </c>
      <c r="H50" s="76" t="s">
        <v>444</v>
      </c>
      <c r="I50" s="76">
        <v>-0.6</v>
      </c>
      <c r="J50" s="76">
        <v>444</v>
      </c>
      <c r="K50" s="74">
        <v>3</v>
      </c>
      <c r="L50" s="75">
        <v>8</v>
      </c>
      <c r="M50" s="76" t="s">
        <v>95</v>
      </c>
      <c r="N50" s="76">
        <v>-1</v>
      </c>
      <c r="O50" s="76">
        <v>487</v>
      </c>
      <c r="P50" s="73">
        <v>4</v>
      </c>
      <c r="Q50" s="76">
        <v>2</v>
      </c>
      <c r="R50" s="76" t="s">
        <v>445</v>
      </c>
      <c r="S50" s="76">
        <v>436</v>
      </c>
      <c r="T50" s="73">
        <f t="shared" si="2"/>
        <v>1367</v>
      </c>
      <c r="U50" s="73">
        <f t="shared" si="3"/>
        <v>45</v>
      </c>
      <c r="V50" s="77"/>
    </row>
    <row r="51" spans="1:22" ht="11.25">
      <c r="A51" s="71"/>
      <c r="B51" s="72">
        <v>795</v>
      </c>
      <c r="C51" s="73" t="s">
        <v>446</v>
      </c>
      <c r="D51" s="74">
        <v>1</v>
      </c>
      <c r="E51" s="73" t="s">
        <v>333</v>
      </c>
      <c r="F51" s="74">
        <v>2</v>
      </c>
      <c r="G51" s="75">
        <v>2</v>
      </c>
      <c r="H51" s="76" t="s">
        <v>447</v>
      </c>
      <c r="I51" s="76">
        <v>-0.6</v>
      </c>
      <c r="J51" s="76">
        <v>402</v>
      </c>
      <c r="K51" s="74">
        <v>3</v>
      </c>
      <c r="L51" s="75">
        <v>5</v>
      </c>
      <c r="M51" s="76" t="s">
        <v>448</v>
      </c>
      <c r="N51" s="76">
        <v>-1</v>
      </c>
      <c r="O51" s="76">
        <v>508</v>
      </c>
      <c r="P51" s="73">
        <v>3</v>
      </c>
      <c r="Q51" s="76">
        <v>6</v>
      </c>
      <c r="R51" s="76" t="s">
        <v>449</v>
      </c>
      <c r="S51" s="76">
        <v>452</v>
      </c>
      <c r="T51" s="73">
        <f t="shared" si="2"/>
        <v>1362</v>
      </c>
      <c r="U51" s="73">
        <f t="shared" si="3"/>
        <v>46</v>
      </c>
      <c r="V51" s="77"/>
    </row>
    <row r="52" spans="1:22" ht="11.25">
      <c r="A52" s="71"/>
      <c r="B52" s="72">
        <v>504</v>
      </c>
      <c r="C52" s="73" t="s">
        <v>450</v>
      </c>
      <c r="D52" s="74">
        <v>2</v>
      </c>
      <c r="E52" s="73" t="s">
        <v>307</v>
      </c>
      <c r="F52" s="74">
        <v>9</v>
      </c>
      <c r="G52" s="75">
        <v>4</v>
      </c>
      <c r="H52" s="76" t="s">
        <v>451</v>
      </c>
      <c r="I52" s="76">
        <v>-0.1</v>
      </c>
      <c r="J52" s="76">
        <v>384</v>
      </c>
      <c r="K52" s="74">
        <v>11</v>
      </c>
      <c r="L52" s="75">
        <v>8</v>
      </c>
      <c r="M52" s="76" t="s">
        <v>452</v>
      </c>
      <c r="N52" s="76">
        <v>-0.8</v>
      </c>
      <c r="O52" s="76">
        <v>457</v>
      </c>
      <c r="P52" s="73">
        <v>2</v>
      </c>
      <c r="Q52" s="76">
        <v>2</v>
      </c>
      <c r="R52" s="76" t="s">
        <v>453</v>
      </c>
      <c r="S52" s="76">
        <v>485</v>
      </c>
      <c r="T52" s="73">
        <f t="shared" si="2"/>
        <v>1326</v>
      </c>
      <c r="U52" s="73">
        <f t="shared" si="3"/>
        <v>47</v>
      </c>
      <c r="V52" s="77"/>
    </row>
    <row r="53" spans="1:22" ht="11.25">
      <c r="A53" s="71"/>
      <c r="B53" s="72">
        <v>518</v>
      </c>
      <c r="C53" s="73" t="s">
        <v>454</v>
      </c>
      <c r="D53" s="74">
        <v>1</v>
      </c>
      <c r="E53" s="73" t="s">
        <v>307</v>
      </c>
      <c r="F53" s="74">
        <v>5</v>
      </c>
      <c r="G53" s="75">
        <v>2</v>
      </c>
      <c r="H53" s="76" t="s">
        <v>103</v>
      </c>
      <c r="I53" s="76">
        <v>-0.9</v>
      </c>
      <c r="J53" s="76">
        <v>394</v>
      </c>
      <c r="K53" s="74">
        <v>6</v>
      </c>
      <c r="L53" s="75">
        <v>6</v>
      </c>
      <c r="M53" s="76" t="s">
        <v>455</v>
      </c>
      <c r="N53" s="76">
        <v>-0.3</v>
      </c>
      <c r="O53" s="76">
        <v>467</v>
      </c>
      <c r="P53" s="73">
        <v>3</v>
      </c>
      <c r="Q53" s="76">
        <v>8</v>
      </c>
      <c r="R53" s="76" t="s">
        <v>456</v>
      </c>
      <c r="S53" s="76">
        <v>429</v>
      </c>
      <c r="T53" s="73">
        <f t="shared" si="2"/>
        <v>1290</v>
      </c>
      <c r="U53" s="73">
        <f t="shared" si="3"/>
        <v>48</v>
      </c>
      <c r="V53" s="77"/>
    </row>
    <row r="54" spans="1:22" ht="11.25">
      <c r="A54" s="71"/>
      <c r="B54" s="72">
        <v>784</v>
      </c>
      <c r="C54" s="73" t="s">
        <v>457</v>
      </c>
      <c r="D54" s="74">
        <v>1</v>
      </c>
      <c r="E54" s="73" t="s">
        <v>413</v>
      </c>
      <c r="F54" s="74">
        <v>3</v>
      </c>
      <c r="G54" s="75">
        <v>5</v>
      </c>
      <c r="H54" s="76" t="s">
        <v>97</v>
      </c>
      <c r="I54" s="76">
        <v>0</v>
      </c>
      <c r="J54" s="76">
        <v>388</v>
      </c>
      <c r="K54" s="74">
        <v>4</v>
      </c>
      <c r="L54" s="75">
        <v>8</v>
      </c>
      <c r="M54" s="76" t="s">
        <v>116</v>
      </c>
      <c r="N54" s="76">
        <v>-0.7</v>
      </c>
      <c r="O54" s="76">
        <v>423</v>
      </c>
      <c r="P54" s="73">
        <v>2</v>
      </c>
      <c r="Q54" s="76">
        <v>4</v>
      </c>
      <c r="R54" s="76" t="s">
        <v>458</v>
      </c>
      <c r="S54" s="76">
        <v>470</v>
      </c>
      <c r="T54" s="73">
        <f t="shared" si="2"/>
        <v>1281</v>
      </c>
      <c r="U54" s="73">
        <f t="shared" si="3"/>
        <v>49</v>
      </c>
      <c r="V54" s="77"/>
    </row>
    <row r="55" spans="1:22" ht="11.25">
      <c r="A55" s="71"/>
      <c r="B55" s="72">
        <v>449</v>
      </c>
      <c r="C55" s="73" t="s">
        <v>459</v>
      </c>
      <c r="D55" s="74">
        <v>1</v>
      </c>
      <c r="E55" s="73" t="s">
        <v>346</v>
      </c>
      <c r="F55" s="74">
        <v>5</v>
      </c>
      <c r="G55" s="75">
        <v>3</v>
      </c>
      <c r="H55" s="76" t="s">
        <v>460</v>
      </c>
      <c r="I55" s="76">
        <v>-0.9</v>
      </c>
      <c r="J55" s="76">
        <v>428</v>
      </c>
      <c r="K55" s="74">
        <v>6</v>
      </c>
      <c r="L55" s="75">
        <v>7</v>
      </c>
      <c r="M55" s="76" t="s">
        <v>461</v>
      </c>
      <c r="N55" s="76">
        <v>-0.3</v>
      </c>
      <c r="O55" s="76">
        <v>492</v>
      </c>
      <c r="P55" s="73">
        <v>4</v>
      </c>
      <c r="Q55" s="76">
        <v>7</v>
      </c>
      <c r="R55" s="76" t="s">
        <v>462</v>
      </c>
      <c r="S55" s="76">
        <v>359</v>
      </c>
      <c r="T55" s="73">
        <f t="shared" si="2"/>
        <v>1279</v>
      </c>
      <c r="U55" s="73">
        <f t="shared" si="3"/>
        <v>50</v>
      </c>
      <c r="V55" s="77"/>
    </row>
    <row r="56" spans="1:22" ht="11.25">
      <c r="A56" s="71"/>
      <c r="B56" s="72">
        <v>788</v>
      </c>
      <c r="C56" s="73" t="s">
        <v>463</v>
      </c>
      <c r="D56" s="74">
        <v>1</v>
      </c>
      <c r="E56" s="73" t="s">
        <v>413</v>
      </c>
      <c r="F56" s="74">
        <v>2</v>
      </c>
      <c r="G56" s="75">
        <v>8</v>
      </c>
      <c r="H56" s="76" t="s">
        <v>464</v>
      </c>
      <c r="I56" s="76">
        <v>-0.6</v>
      </c>
      <c r="J56" s="76">
        <v>398</v>
      </c>
      <c r="K56" s="74">
        <v>4</v>
      </c>
      <c r="L56" s="75">
        <v>3</v>
      </c>
      <c r="M56" s="76" t="s">
        <v>465</v>
      </c>
      <c r="N56" s="76">
        <v>-0.7</v>
      </c>
      <c r="O56" s="76">
        <v>477</v>
      </c>
      <c r="P56" s="73">
        <v>3</v>
      </c>
      <c r="Q56" s="76">
        <v>2</v>
      </c>
      <c r="R56" s="76" t="s">
        <v>466</v>
      </c>
      <c r="S56" s="76">
        <v>401</v>
      </c>
      <c r="T56" s="73">
        <f t="shared" si="2"/>
        <v>1276</v>
      </c>
      <c r="U56" s="73">
        <f t="shared" si="3"/>
        <v>51</v>
      </c>
      <c r="V56" s="77"/>
    </row>
    <row r="57" spans="1:22" ht="11.25">
      <c r="A57" s="71"/>
      <c r="B57" s="72">
        <v>691</v>
      </c>
      <c r="C57" s="73" t="s">
        <v>467</v>
      </c>
      <c r="D57" s="74">
        <v>1</v>
      </c>
      <c r="E57" s="73" t="s">
        <v>468</v>
      </c>
      <c r="F57" s="74">
        <v>4</v>
      </c>
      <c r="G57" s="75">
        <v>8</v>
      </c>
      <c r="H57" s="76" t="s">
        <v>138</v>
      </c>
      <c r="I57" s="76">
        <v>-0.9</v>
      </c>
      <c r="J57" s="76">
        <v>314</v>
      </c>
      <c r="K57" s="74">
        <v>2</v>
      </c>
      <c r="L57" s="75">
        <v>3</v>
      </c>
      <c r="M57" s="76" t="s">
        <v>107</v>
      </c>
      <c r="N57" s="76">
        <v>-0.9</v>
      </c>
      <c r="O57" s="76">
        <v>458</v>
      </c>
      <c r="P57" s="73">
        <v>2</v>
      </c>
      <c r="Q57" s="76">
        <v>6</v>
      </c>
      <c r="R57" s="76" t="s">
        <v>469</v>
      </c>
      <c r="S57" s="76">
        <v>481</v>
      </c>
      <c r="T57" s="73">
        <f t="shared" si="2"/>
        <v>1253</v>
      </c>
      <c r="U57" s="73">
        <f t="shared" si="3"/>
        <v>52</v>
      </c>
      <c r="V57" s="77"/>
    </row>
    <row r="58" spans="1:22" ht="11.25">
      <c r="A58" s="71"/>
      <c r="B58" s="72">
        <v>614</v>
      </c>
      <c r="C58" s="73" t="s">
        <v>470</v>
      </c>
      <c r="D58" s="74">
        <v>2</v>
      </c>
      <c r="E58" s="73" t="s">
        <v>325</v>
      </c>
      <c r="F58" s="74">
        <v>9</v>
      </c>
      <c r="G58" s="75">
        <v>2</v>
      </c>
      <c r="H58" s="76" t="s">
        <v>471</v>
      </c>
      <c r="I58" s="76">
        <v>-0.1</v>
      </c>
      <c r="J58" s="76">
        <v>426</v>
      </c>
      <c r="K58" s="74">
        <v>11</v>
      </c>
      <c r="L58" s="75">
        <v>6</v>
      </c>
      <c r="M58" s="76" t="s">
        <v>472</v>
      </c>
      <c r="N58" s="76">
        <v>-0.8</v>
      </c>
      <c r="O58" s="76">
        <v>486</v>
      </c>
      <c r="P58" s="73">
        <v>4</v>
      </c>
      <c r="Q58" s="76">
        <v>8</v>
      </c>
      <c r="R58" s="76" t="s">
        <v>473</v>
      </c>
      <c r="S58" s="76">
        <v>338</v>
      </c>
      <c r="T58" s="73">
        <f t="shared" si="2"/>
        <v>1250</v>
      </c>
      <c r="U58" s="73">
        <f t="shared" si="3"/>
        <v>53</v>
      </c>
      <c r="V58" s="77"/>
    </row>
    <row r="59" spans="1:22" ht="11.25">
      <c r="A59" s="71"/>
      <c r="B59" s="72">
        <v>461</v>
      </c>
      <c r="C59" s="73" t="s">
        <v>474</v>
      </c>
      <c r="D59" s="74">
        <v>1</v>
      </c>
      <c r="E59" s="73" t="s">
        <v>395</v>
      </c>
      <c r="F59" s="74">
        <v>2</v>
      </c>
      <c r="G59" s="75">
        <v>6</v>
      </c>
      <c r="H59" s="76" t="s">
        <v>475</v>
      </c>
      <c r="I59" s="76">
        <v>-0.6</v>
      </c>
      <c r="J59" s="76">
        <v>371</v>
      </c>
      <c r="K59" s="74">
        <v>4</v>
      </c>
      <c r="L59" s="75">
        <v>1</v>
      </c>
      <c r="M59" s="76" t="s">
        <v>476</v>
      </c>
      <c r="N59" s="76">
        <v>-0.7</v>
      </c>
      <c r="O59" s="76">
        <v>396</v>
      </c>
      <c r="P59" s="73">
        <v>2</v>
      </c>
      <c r="Q59" s="76">
        <v>7</v>
      </c>
      <c r="R59" s="76" t="s">
        <v>477</v>
      </c>
      <c r="S59" s="76">
        <v>480</v>
      </c>
      <c r="T59" s="73">
        <f t="shared" si="2"/>
        <v>1247</v>
      </c>
      <c r="U59" s="73">
        <f t="shared" si="3"/>
        <v>54</v>
      </c>
      <c r="V59" s="77"/>
    </row>
    <row r="60" spans="1:22" ht="11.25">
      <c r="A60" s="71"/>
      <c r="B60" s="72">
        <v>679</v>
      </c>
      <c r="C60" s="73" t="s">
        <v>478</v>
      </c>
      <c r="D60" s="74">
        <v>1</v>
      </c>
      <c r="E60" s="73" t="s">
        <v>290</v>
      </c>
      <c r="F60" s="74">
        <v>4</v>
      </c>
      <c r="G60" s="75">
        <v>7</v>
      </c>
      <c r="H60" s="76" t="s">
        <v>391</v>
      </c>
      <c r="I60" s="76">
        <v>-0.9</v>
      </c>
      <c r="J60" s="76">
        <v>453</v>
      </c>
      <c r="K60" s="74">
        <v>2</v>
      </c>
      <c r="L60" s="75">
        <v>2</v>
      </c>
      <c r="M60" s="76" t="s">
        <v>479</v>
      </c>
      <c r="N60" s="76">
        <v>-0.9</v>
      </c>
      <c r="O60" s="76">
        <v>451</v>
      </c>
      <c r="P60" s="73">
        <v>3</v>
      </c>
      <c r="Q60" s="76">
        <v>5</v>
      </c>
      <c r="R60" s="76" t="s">
        <v>480</v>
      </c>
      <c r="S60" s="76">
        <v>341</v>
      </c>
      <c r="T60" s="73">
        <f t="shared" si="2"/>
        <v>1245</v>
      </c>
      <c r="U60" s="73">
        <f t="shared" si="3"/>
        <v>55</v>
      </c>
      <c r="V60" s="77"/>
    </row>
    <row r="61" spans="1:22" ht="11.25">
      <c r="A61" s="71"/>
      <c r="B61" s="72">
        <v>367</v>
      </c>
      <c r="C61" s="73" t="s">
        <v>481</v>
      </c>
      <c r="D61" s="74">
        <v>1</v>
      </c>
      <c r="E61" s="73" t="s">
        <v>482</v>
      </c>
      <c r="F61" s="74">
        <v>2</v>
      </c>
      <c r="G61" s="75">
        <v>1</v>
      </c>
      <c r="H61" s="76" t="s">
        <v>97</v>
      </c>
      <c r="I61" s="76">
        <v>-0.6</v>
      </c>
      <c r="J61" s="76">
        <v>388</v>
      </c>
      <c r="K61" s="74">
        <v>3</v>
      </c>
      <c r="L61" s="75">
        <v>4</v>
      </c>
      <c r="M61" s="76" t="s">
        <v>483</v>
      </c>
      <c r="N61" s="76">
        <v>-1</v>
      </c>
      <c r="O61" s="76">
        <v>446</v>
      </c>
      <c r="P61" s="73">
        <v>2</v>
      </c>
      <c r="Q61" s="76">
        <v>3</v>
      </c>
      <c r="R61" s="76" t="s">
        <v>484</v>
      </c>
      <c r="S61" s="76">
        <v>395</v>
      </c>
      <c r="T61" s="73">
        <f t="shared" si="2"/>
        <v>1229</v>
      </c>
      <c r="U61" s="73">
        <f t="shared" si="3"/>
        <v>56</v>
      </c>
      <c r="V61" s="77"/>
    </row>
    <row r="62" spans="1:22" ht="11.25">
      <c r="A62" s="71"/>
      <c r="B62" s="72">
        <v>460</v>
      </c>
      <c r="C62" s="73" t="s">
        <v>485</v>
      </c>
      <c r="D62" s="74">
        <v>1</v>
      </c>
      <c r="E62" s="73" t="s">
        <v>395</v>
      </c>
      <c r="F62" s="74">
        <v>1</v>
      </c>
      <c r="G62" s="75">
        <v>6</v>
      </c>
      <c r="H62" s="76" t="s">
        <v>399</v>
      </c>
      <c r="I62" s="76">
        <v>-0.3</v>
      </c>
      <c r="J62" s="76">
        <v>437</v>
      </c>
      <c r="K62" s="74">
        <v>3</v>
      </c>
      <c r="L62" s="75">
        <v>1</v>
      </c>
      <c r="M62" s="76" t="s">
        <v>486</v>
      </c>
      <c r="N62" s="76">
        <v>-1</v>
      </c>
      <c r="O62" s="76">
        <v>428</v>
      </c>
      <c r="P62" s="73">
        <v>3</v>
      </c>
      <c r="Q62" s="76">
        <v>7</v>
      </c>
      <c r="R62" s="76" t="s">
        <v>487</v>
      </c>
      <c r="S62" s="76">
        <v>358</v>
      </c>
      <c r="T62" s="73">
        <f t="shared" si="2"/>
        <v>1223</v>
      </c>
      <c r="U62" s="73">
        <f t="shared" si="3"/>
        <v>57</v>
      </c>
      <c r="V62" s="77"/>
    </row>
    <row r="63" spans="1:22" ht="11.25">
      <c r="A63" s="71"/>
      <c r="B63" s="72">
        <v>673</v>
      </c>
      <c r="C63" s="73" t="s">
        <v>488</v>
      </c>
      <c r="D63" s="74">
        <v>1</v>
      </c>
      <c r="E63" s="73" t="s">
        <v>290</v>
      </c>
      <c r="F63" s="74">
        <v>4</v>
      </c>
      <c r="G63" s="75">
        <v>4</v>
      </c>
      <c r="H63" s="76" t="s">
        <v>489</v>
      </c>
      <c r="I63" s="76">
        <v>-0.9</v>
      </c>
      <c r="J63" s="76">
        <v>433</v>
      </c>
      <c r="K63" s="74">
        <v>1</v>
      </c>
      <c r="L63" s="75">
        <v>7</v>
      </c>
      <c r="M63" s="76" t="s">
        <v>490</v>
      </c>
      <c r="N63" s="76">
        <v>-1.1</v>
      </c>
      <c r="O63" s="76">
        <v>470</v>
      </c>
      <c r="P63" s="73">
        <v>3</v>
      </c>
      <c r="Q63" s="76">
        <v>4</v>
      </c>
      <c r="R63" s="76" t="s">
        <v>491</v>
      </c>
      <c r="S63" s="76">
        <v>269</v>
      </c>
      <c r="T63" s="73">
        <f t="shared" si="2"/>
        <v>1172</v>
      </c>
      <c r="U63" s="73">
        <f t="shared" si="3"/>
        <v>58</v>
      </c>
      <c r="V63" s="77"/>
    </row>
    <row r="64" spans="1:22" ht="11.25">
      <c r="A64" s="71"/>
      <c r="B64" s="72">
        <v>206</v>
      </c>
      <c r="C64" s="73" t="s">
        <v>492</v>
      </c>
      <c r="D64" s="74">
        <v>2</v>
      </c>
      <c r="E64" s="73" t="s">
        <v>493</v>
      </c>
      <c r="F64" s="74">
        <v>10</v>
      </c>
      <c r="G64" s="75">
        <v>2</v>
      </c>
      <c r="H64" s="76" t="s">
        <v>132</v>
      </c>
      <c r="I64" s="76">
        <v>-0.8</v>
      </c>
      <c r="J64" s="76">
        <v>357</v>
      </c>
      <c r="K64" s="74">
        <v>12</v>
      </c>
      <c r="L64" s="75">
        <v>7</v>
      </c>
      <c r="M64" s="76" t="s">
        <v>494</v>
      </c>
      <c r="N64" s="76">
        <v>-0.6</v>
      </c>
      <c r="O64" s="76">
        <v>370</v>
      </c>
      <c r="P64" s="73">
        <v>2</v>
      </c>
      <c r="Q64" s="76">
        <v>8</v>
      </c>
      <c r="R64" s="76" t="s">
        <v>495</v>
      </c>
      <c r="S64" s="76">
        <v>370</v>
      </c>
      <c r="T64" s="73">
        <f t="shared" si="2"/>
        <v>1097</v>
      </c>
      <c r="U64" s="73">
        <f t="shared" si="3"/>
        <v>59</v>
      </c>
      <c r="V64" s="77"/>
    </row>
    <row r="65" spans="1:22" ht="11.25">
      <c r="A65" s="71"/>
      <c r="B65" s="72">
        <v>371</v>
      </c>
      <c r="C65" s="73" t="s">
        <v>496</v>
      </c>
      <c r="D65" s="74">
        <v>1</v>
      </c>
      <c r="E65" s="73" t="s">
        <v>482</v>
      </c>
      <c r="F65" s="74">
        <v>1</v>
      </c>
      <c r="G65" s="75">
        <v>5</v>
      </c>
      <c r="H65" s="76" t="s">
        <v>497</v>
      </c>
      <c r="I65" s="76">
        <v>-0.3</v>
      </c>
      <c r="J65" s="76">
        <v>349</v>
      </c>
      <c r="K65" s="74">
        <v>2</v>
      </c>
      <c r="L65" s="75">
        <v>8</v>
      </c>
      <c r="M65" s="76" t="s">
        <v>498</v>
      </c>
      <c r="N65" s="76">
        <v>-0.9</v>
      </c>
      <c r="O65" s="76">
        <v>345</v>
      </c>
      <c r="P65" s="73">
        <v>1</v>
      </c>
      <c r="Q65" s="76">
        <v>5</v>
      </c>
      <c r="R65" s="76" t="s">
        <v>499</v>
      </c>
      <c r="S65" s="76">
        <v>359</v>
      </c>
      <c r="T65" s="73">
        <f t="shared" si="2"/>
        <v>1053</v>
      </c>
      <c r="U65" s="73">
        <f t="shared" si="3"/>
        <v>60</v>
      </c>
      <c r="V65" s="77"/>
    </row>
    <row r="66" spans="1:22" ht="11.25">
      <c r="A66" s="71"/>
      <c r="B66" s="72">
        <v>517</v>
      </c>
      <c r="C66" s="73" t="s">
        <v>500</v>
      </c>
      <c r="D66" s="74">
        <v>1</v>
      </c>
      <c r="E66" s="73" t="s">
        <v>307</v>
      </c>
      <c r="F66" s="74">
        <v>1</v>
      </c>
      <c r="G66" s="75">
        <v>3</v>
      </c>
      <c r="H66" s="76" t="s">
        <v>501</v>
      </c>
      <c r="I66" s="76">
        <v>-0.3</v>
      </c>
      <c r="J66" s="76">
        <v>271</v>
      </c>
      <c r="K66" s="74">
        <v>2</v>
      </c>
      <c r="L66" s="75">
        <v>6</v>
      </c>
      <c r="M66" s="76" t="s">
        <v>502</v>
      </c>
      <c r="N66" s="76">
        <v>-0.9</v>
      </c>
      <c r="O66" s="76">
        <v>349</v>
      </c>
      <c r="P66" s="73">
        <v>1</v>
      </c>
      <c r="Q66" s="76">
        <v>2</v>
      </c>
      <c r="R66" s="76" t="s">
        <v>503</v>
      </c>
      <c r="S66" s="76">
        <v>384</v>
      </c>
      <c r="T66" s="73">
        <f t="shared" si="2"/>
        <v>1004</v>
      </c>
      <c r="U66" s="73">
        <f t="shared" si="3"/>
        <v>61</v>
      </c>
      <c r="V66" s="77"/>
    </row>
    <row r="67" spans="1:22" ht="11.25">
      <c r="A67" s="71"/>
      <c r="B67" s="72">
        <v>589</v>
      </c>
      <c r="C67" s="73" t="s">
        <v>504</v>
      </c>
      <c r="D67" s="74">
        <v>1</v>
      </c>
      <c r="E67" s="73" t="s">
        <v>431</v>
      </c>
      <c r="F67" s="74">
        <v>1</v>
      </c>
      <c r="G67" s="75">
        <v>4</v>
      </c>
      <c r="H67" s="76" t="s">
        <v>505</v>
      </c>
      <c r="I67" s="76">
        <v>-0.3</v>
      </c>
      <c r="J67" s="76">
        <v>353</v>
      </c>
      <c r="K67" s="74">
        <v>2</v>
      </c>
      <c r="L67" s="75">
        <v>7</v>
      </c>
      <c r="M67" s="76" t="s">
        <v>506</v>
      </c>
      <c r="N67" s="76">
        <v>-0.9</v>
      </c>
      <c r="O67" s="76">
        <v>346</v>
      </c>
      <c r="P67" s="73">
        <v>1</v>
      </c>
      <c r="Q67" s="76">
        <v>6</v>
      </c>
      <c r="R67" s="76" t="s">
        <v>507</v>
      </c>
      <c r="S67" s="76">
        <v>274</v>
      </c>
      <c r="T67" s="73">
        <f t="shared" si="2"/>
        <v>973</v>
      </c>
      <c r="U67" s="73">
        <f t="shared" si="3"/>
        <v>62</v>
      </c>
      <c r="V67" s="77"/>
    </row>
    <row r="68" spans="1:22" ht="11.25">
      <c r="A68" s="71"/>
      <c r="B68" s="72">
        <v>520</v>
      </c>
      <c r="C68" s="73" t="s">
        <v>508</v>
      </c>
      <c r="D68" s="74">
        <v>1</v>
      </c>
      <c r="E68" s="73" t="s">
        <v>307</v>
      </c>
      <c r="F68" s="74">
        <v>4</v>
      </c>
      <c r="G68" s="75">
        <v>3</v>
      </c>
      <c r="H68" s="76" t="s">
        <v>509</v>
      </c>
      <c r="I68" s="76">
        <v>-0.9</v>
      </c>
      <c r="J68" s="76">
        <v>311</v>
      </c>
      <c r="K68" s="74">
        <v>1</v>
      </c>
      <c r="L68" s="75">
        <v>6</v>
      </c>
      <c r="M68" s="76" t="s">
        <v>510</v>
      </c>
      <c r="N68" s="76">
        <v>-1.1</v>
      </c>
      <c r="O68" s="76">
        <v>354</v>
      </c>
      <c r="P68" s="73">
        <v>1</v>
      </c>
      <c r="Q68" s="76">
        <v>3</v>
      </c>
      <c r="R68" s="76" t="s">
        <v>511</v>
      </c>
      <c r="S68" s="76">
        <v>249</v>
      </c>
      <c r="T68" s="73">
        <f t="shared" si="2"/>
        <v>914</v>
      </c>
      <c r="U68" s="73">
        <f t="shared" si="3"/>
        <v>63</v>
      </c>
      <c r="V68" s="77"/>
    </row>
    <row r="69" spans="1:22" ht="11.25">
      <c r="A69" s="71"/>
      <c r="B69" s="72">
        <v>586</v>
      </c>
      <c r="C69" s="73" t="s">
        <v>512</v>
      </c>
      <c r="D69" s="74">
        <v>2</v>
      </c>
      <c r="E69" s="73" t="s">
        <v>431</v>
      </c>
      <c r="F69" s="74">
        <v>6</v>
      </c>
      <c r="G69" s="75">
        <v>8</v>
      </c>
      <c r="H69" s="76" t="s">
        <v>513</v>
      </c>
      <c r="I69" s="76">
        <v>-1.1</v>
      </c>
      <c r="J69" s="76">
        <v>241</v>
      </c>
      <c r="K69" s="74">
        <v>8</v>
      </c>
      <c r="L69" s="75">
        <v>4</v>
      </c>
      <c r="M69" s="76" t="s">
        <v>182</v>
      </c>
      <c r="N69" s="76">
        <v>-0.3</v>
      </c>
      <c r="O69" s="76">
        <v>242</v>
      </c>
      <c r="P69" s="73">
        <v>1</v>
      </c>
      <c r="Q69" s="76">
        <v>8</v>
      </c>
      <c r="R69" s="76" t="s">
        <v>514</v>
      </c>
      <c r="S69" s="76">
        <v>295</v>
      </c>
      <c r="T69" s="73">
        <f t="shared" si="2"/>
        <v>778</v>
      </c>
      <c r="U69" s="73">
        <f t="shared" si="3"/>
        <v>64</v>
      </c>
      <c r="V69" s="77"/>
    </row>
    <row r="70" spans="1:22" ht="11.25">
      <c r="A70" s="71"/>
      <c r="B70" s="72">
        <v>800</v>
      </c>
      <c r="C70" s="73" t="s">
        <v>515</v>
      </c>
      <c r="D70" s="74">
        <v>1</v>
      </c>
      <c r="E70" s="73" t="s">
        <v>421</v>
      </c>
      <c r="F70" s="74">
        <v>5</v>
      </c>
      <c r="G70" s="75">
        <v>5</v>
      </c>
      <c r="H70" s="76" t="s">
        <v>516</v>
      </c>
      <c r="I70" s="76">
        <v>-0.9</v>
      </c>
      <c r="J70" s="76">
        <v>276</v>
      </c>
      <c r="K70" s="74">
        <v>7</v>
      </c>
      <c r="L70" s="75">
        <v>1</v>
      </c>
      <c r="M70" s="76" t="s">
        <v>517</v>
      </c>
      <c r="N70" s="76">
        <v>-0.6</v>
      </c>
      <c r="O70" s="76">
        <v>404</v>
      </c>
      <c r="P70" s="73">
        <v>1</v>
      </c>
      <c r="Q70" s="76">
        <v>4</v>
      </c>
      <c r="R70" s="76" t="s">
        <v>252</v>
      </c>
      <c r="S70" s="76"/>
      <c r="T70" s="73" t="s">
        <v>253</v>
      </c>
      <c r="U70" s="73"/>
      <c r="V70" s="77"/>
    </row>
    <row r="71" spans="1:22" ht="11.25">
      <c r="A71" s="71"/>
      <c r="B71" s="72">
        <v>725</v>
      </c>
      <c r="C71" s="73" t="s">
        <v>518</v>
      </c>
      <c r="D71" s="74">
        <v>2</v>
      </c>
      <c r="E71" s="73" t="s">
        <v>302</v>
      </c>
      <c r="F71" s="74">
        <v>12</v>
      </c>
      <c r="G71" s="75">
        <v>3</v>
      </c>
      <c r="H71" s="76" t="s">
        <v>519</v>
      </c>
      <c r="I71" s="76">
        <v>-1</v>
      </c>
      <c r="J71" s="76">
        <v>700</v>
      </c>
      <c r="K71" s="74">
        <v>9</v>
      </c>
      <c r="L71" s="75">
        <v>7</v>
      </c>
      <c r="M71" s="76" t="s">
        <v>520</v>
      </c>
      <c r="N71" s="76">
        <v>-0.9</v>
      </c>
      <c r="O71" s="76">
        <v>724</v>
      </c>
      <c r="P71" s="73">
        <v>2</v>
      </c>
      <c r="Q71" s="76">
        <v>5</v>
      </c>
      <c r="R71" s="76" t="s">
        <v>252</v>
      </c>
      <c r="S71" s="76"/>
      <c r="T71" s="73" t="s">
        <v>253</v>
      </c>
      <c r="U71" s="73"/>
      <c r="V71" s="77"/>
    </row>
    <row r="72" spans="1:22" ht="11.25">
      <c r="A72" s="71"/>
      <c r="B72" s="72">
        <v>682</v>
      </c>
      <c r="C72" s="73" t="s">
        <v>521</v>
      </c>
      <c r="D72" s="74">
        <v>1</v>
      </c>
      <c r="E72" s="73" t="s">
        <v>290</v>
      </c>
      <c r="F72" s="74">
        <v>3</v>
      </c>
      <c r="G72" s="75">
        <v>3</v>
      </c>
      <c r="H72" s="76" t="s">
        <v>522</v>
      </c>
      <c r="I72" s="76">
        <v>0</v>
      </c>
      <c r="J72" s="76">
        <v>482</v>
      </c>
      <c r="K72" s="74">
        <v>4</v>
      </c>
      <c r="L72" s="75">
        <v>6</v>
      </c>
      <c r="M72" s="76" t="s">
        <v>523</v>
      </c>
      <c r="N72" s="76">
        <v>-0.7</v>
      </c>
      <c r="O72" s="76">
        <v>514</v>
      </c>
      <c r="P72" s="73">
        <v>5</v>
      </c>
      <c r="Q72" s="76">
        <v>7</v>
      </c>
      <c r="R72" s="76" t="s">
        <v>252</v>
      </c>
      <c r="S72" s="76"/>
      <c r="T72" s="73" t="s">
        <v>253</v>
      </c>
      <c r="U72" s="73"/>
      <c r="V72" s="77"/>
    </row>
    <row r="73" spans="1:22" ht="11.25">
      <c r="A73" s="71"/>
      <c r="B73" s="72">
        <v>619</v>
      </c>
      <c r="C73" s="73" t="s">
        <v>524</v>
      </c>
      <c r="D73" s="74">
        <v>2</v>
      </c>
      <c r="E73" s="73" t="s">
        <v>325</v>
      </c>
      <c r="F73" s="74">
        <v>10</v>
      </c>
      <c r="G73" s="75">
        <v>5</v>
      </c>
      <c r="H73" s="76" t="s">
        <v>525</v>
      </c>
      <c r="I73" s="76">
        <v>-0.8</v>
      </c>
      <c r="J73" s="76">
        <v>496</v>
      </c>
      <c r="K73" s="74">
        <v>13</v>
      </c>
      <c r="L73" s="75">
        <v>3</v>
      </c>
      <c r="M73" s="76" t="s">
        <v>526</v>
      </c>
      <c r="N73" s="76">
        <v>0.8</v>
      </c>
      <c r="O73" s="76">
        <v>500</v>
      </c>
      <c r="P73" s="73">
        <v>5</v>
      </c>
      <c r="Q73" s="76">
        <v>2</v>
      </c>
      <c r="R73" s="76" t="s">
        <v>252</v>
      </c>
      <c r="S73" s="76"/>
      <c r="T73" s="73" t="s">
        <v>253</v>
      </c>
      <c r="U73" s="73"/>
      <c r="V73" s="77"/>
    </row>
    <row r="74" spans="1:22" ht="11.25">
      <c r="A74" s="71"/>
      <c r="B74" s="72">
        <v>568</v>
      </c>
      <c r="C74" s="73" t="s">
        <v>527</v>
      </c>
      <c r="D74" s="74">
        <v>1</v>
      </c>
      <c r="E74" s="73" t="s">
        <v>263</v>
      </c>
      <c r="F74" s="74">
        <v>10</v>
      </c>
      <c r="G74" s="75">
        <v>3</v>
      </c>
      <c r="H74" s="76" t="s">
        <v>528</v>
      </c>
      <c r="I74" s="76">
        <v>-0.8</v>
      </c>
      <c r="J74" s="76">
        <v>572</v>
      </c>
      <c r="K74" s="74">
        <v>12</v>
      </c>
      <c r="L74" s="75">
        <v>8</v>
      </c>
      <c r="M74" s="76" t="s">
        <v>529</v>
      </c>
      <c r="N74" s="76">
        <v>-0.6</v>
      </c>
      <c r="O74" s="76">
        <v>596</v>
      </c>
      <c r="P74" s="73">
        <v>7</v>
      </c>
      <c r="Q74" s="76">
        <v>6</v>
      </c>
      <c r="R74" s="76" t="s">
        <v>252</v>
      </c>
      <c r="S74" s="76"/>
      <c r="T74" s="73" t="s">
        <v>253</v>
      </c>
      <c r="U74" s="73"/>
      <c r="V74" s="77"/>
    </row>
    <row r="75" spans="1:22" ht="11.25">
      <c r="A75" s="71"/>
      <c r="B75" s="72">
        <v>369</v>
      </c>
      <c r="C75" s="73" t="s">
        <v>530</v>
      </c>
      <c r="D75" s="74">
        <v>1</v>
      </c>
      <c r="E75" s="73" t="s">
        <v>482</v>
      </c>
      <c r="F75" s="74">
        <v>2</v>
      </c>
      <c r="G75" s="75">
        <v>4</v>
      </c>
      <c r="H75" s="76" t="s">
        <v>62</v>
      </c>
      <c r="I75" s="76">
        <v>-0.6</v>
      </c>
      <c r="J75" s="76">
        <v>542</v>
      </c>
      <c r="K75" s="74">
        <v>3</v>
      </c>
      <c r="L75" s="75">
        <v>7</v>
      </c>
      <c r="M75" s="76" t="s">
        <v>531</v>
      </c>
      <c r="N75" s="76">
        <v>-1</v>
      </c>
      <c r="O75" s="76">
        <v>582</v>
      </c>
      <c r="P75" s="73">
        <v>7</v>
      </c>
      <c r="Q75" s="76">
        <v>4</v>
      </c>
      <c r="R75" s="76" t="s">
        <v>252</v>
      </c>
      <c r="S75" s="76"/>
      <c r="T75" s="73" t="s">
        <v>253</v>
      </c>
      <c r="U75" s="73"/>
      <c r="V75" s="77"/>
    </row>
    <row r="76" spans="1:22" ht="11.25">
      <c r="A76" s="71"/>
      <c r="B76" s="72">
        <v>616</v>
      </c>
      <c r="C76" s="73" t="s">
        <v>532</v>
      </c>
      <c r="D76" s="74">
        <v>2</v>
      </c>
      <c r="E76" s="73" t="s">
        <v>325</v>
      </c>
      <c r="F76" s="74">
        <v>12</v>
      </c>
      <c r="G76" s="75">
        <v>7</v>
      </c>
      <c r="H76" s="76" t="s">
        <v>342</v>
      </c>
      <c r="I76" s="76">
        <v>-1</v>
      </c>
      <c r="J76" s="76">
        <v>567</v>
      </c>
      <c r="K76" s="74">
        <v>10</v>
      </c>
      <c r="L76" s="75">
        <v>3</v>
      </c>
      <c r="M76" s="76" t="s">
        <v>533</v>
      </c>
      <c r="N76" s="76">
        <v>-0.4</v>
      </c>
      <c r="O76" s="76">
        <v>654</v>
      </c>
      <c r="P76" s="73">
        <v>9</v>
      </c>
      <c r="Q76" s="76">
        <v>7</v>
      </c>
      <c r="R76" s="76" t="s">
        <v>252</v>
      </c>
      <c r="S76" s="76"/>
      <c r="T76" s="73" t="s">
        <v>253</v>
      </c>
      <c r="U76" s="73"/>
      <c r="V76" s="77"/>
    </row>
    <row r="77" spans="1:22" ht="11.25">
      <c r="A77" s="71"/>
      <c r="B77" s="72">
        <v>70</v>
      </c>
      <c r="C77" s="73" t="s">
        <v>534</v>
      </c>
      <c r="D77" s="74">
        <v>2</v>
      </c>
      <c r="E77" s="73" t="s">
        <v>535</v>
      </c>
      <c r="F77" s="74">
        <v>5</v>
      </c>
      <c r="G77" s="75">
        <v>6</v>
      </c>
      <c r="H77" s="76" t="s">
        <v>536</v>
      </c>
      <c r="I77" s="76">
        <v>-0.9</v>
      </c>
      <c r="J77" s="76">
        <v>697</v>
      </c>
      <c r="K77" s="74">
        <v>7</v>
      </c>
      <c r="L77" s="75">
        <v>2</v>
      </c>
      <c r="M77" s="76" t="s">
        <v>537</v>
      </c>
      <c r="N77" s="76">
        <v>-0.6</v>
      </c>
      <c r="O77" s="76">
        <v>754</v>
      </c>
      <c r="P77" s="73">
        <v>10</v>
      </c>
      <c r="Q77" s="76">
        <v>5</v>
      </c>
      <c r="R77" s="76" t="s">
        <v>252</v>
      </c>
      <c r="S77" s="76"/>
      <c r="T77" s="73" t="s">
        <v>253</v>
      </c>
      <c r="U77" s="73"/>
      <c r="V77" s="77"/>
    </row>
    <row r="78" spans="1:22" ht="11.25">
      <c r="A78" s="71"/>
      <c r="B78" s="72">
        <v>2</v>
      </c>
      <c r="C78" s="73" t="s">
        <v>538</v>
      </c>
      <c r="D78" s="74"/>
      <c r="E78" s="73" t="s">
        <v>539</v>
      </c>
      <c r="F78" s="74">
        <v>9</v>
      </c>
      <c r="G78" s="75">
        <v>8</v>
      </c>
      <c r="H78" s="76" t="s">
        <v>540</v>
      </c>
      <c r="I78" s="76">
        <v>-0.1</v>
      </c>
      <c r="J78" s="76">
        <v>640</v>
      </c>
      <c r="K78" s="74">
        <v>12</v>
      </c>
      <c r="L78" s="75">
        <v>5</v>
      </c>
      <c r="M78" s="76" t="s">
        <v>541</v>
      </c>
      <c r="N78" s="76">
        <v>-0.6</v>
      </c>
      <c r="O78" s="76">
        <v>711</v>
      </c>
      <c r="P78" s="73">
        <v>10</v>
      </c>
      <c r="Q78" s="76">
        <v>7</v>
      </c>
      <c r="R78" s="76" t="s">
        <v>252</v>
      </c>
      <c r="S78" s="76"/>
      <c r="T78" s="73" t="s">
        <v>253</v>
      </c>
      <c r="U78" s="73"/>
      <c r="V78" s="77"/>
    </row>
    <row r="79" spans="1:22" ht="11.25">
      <c r="A79" s="71"/>
      <c r="B79" s="72">
        <v>49</v>
      </c>
      <c r="C79" s="73" t="s">
        <v>542</v>
      </c>
      <c r="D79" s="74">
        <v>4</v>
      </c>
      <c r="E79" s="73" t="s">
        <v>535</v>
      </c>
      <c r="F79" s="74">
        <v>12</v>
      </c>
      <c r="G79" s="75">
        <v>4</v>
      </c>
      <c r="H79" s="76" t="s">
        <v>543</v>
      </c>
      <c r="I79" s="76">
        <v>-1</v>
      </c>
      <c r="J79" s="76">
        <v>559</v>
      </c>
      <c r="K79" s="74">
        <v>9</v>
      </c>
      <c r="L79" s="75">
        <v>8</v>
      </c>
      <c r="M79" s="76" t="s">
        <v>319</v>
      </c>
      <c r="N79" s="76">
        <v>-0.9</v>
      </c>
      <c r="O79" s="76">
        <v>667</v>
      </c>
      <c r="P79" s="73">
        <v>10</v>
      </c>
      <c r="Q79" s="76">
        <v>4</v>
      </c>
      <c r="R79" s="76" t="s">
        <v>252</v>
      </c>
      <c r="S79" s="76"/>
      <c r="T79" s="73" t="s">
        <v>253</v>
      </c>
      <c r="U79" s="73"/>
      <c r="V79" s="77"/>
    </row>
    <row r="80" spans="1:22" ht="11.25">
      <c r="A80" s="71"/>
      <c r="B80" s="72">
        <v>285</v>
      </c>
      <c r="C80" s="73" t="s">
        <v>544</v>
      </c>
      <c r="D80" s="74">
        <v>3</v>
      </c>
      <c r="E80" s="73" t="s">
        <v>545</v>
      </c>
      <c r="F80" s="74">
        <v>6</v>
      </c>
      <c r="G80" s="75">
        <v>4</v>
      </c>
      <c r="H80" s="76" t="s">
        <v>546</v>
      </c>
      <c r="I80" s="76">
        <v>-1.1</v>
      </c>
      <c r="J80" s="76">
        <v>847</v>
      </c>
      <c r="K80" s="74">
        <v>7</v>
      </c>
      <c r="L80" s="75">
        <v>8</v>
      </c>
      <c r="M80" s="76" t="s">
        <v>547</v>
      </c>
      <c r="N80" s="76">
        <v>-0.6</v>
      </c>
      <c r="O80" s="76">
        <v>872</v>
      </c>
      <c r="P80" s="73">
        <v>11</v>
      </c>
      <c r="Q80" s="76">
        <v>4</v>
      </c>
      <c r="R80" s="76" t="s">
        <v>252</v>
      </c>
      <c r="S80" s="76"/>
      <c r="T80" s="73" t="s">
        <v>253</v>
      </c>
      <c r="U80" s="73"/>
      <c r="V80" s="77"/>
    </row>
    <row r="81" spans="1:22" ht="11.25">
      <c r="A81" s="71"/>
      <c r="B81" s="72">
        <v>289</v>
      </c>
      <c r="C81" s="73" t="s">
        <v>548</v>
      </c>
      <c r="D81" s="74">
        <v>2</v>
      </c>
      <c r="E81" s="73" t="s">
        <v>549</v>
      </c>
      <c r="F81" s="74">
        <v>9</v>
      </c>
      <c r="G81" s="75">
        <v>3</v>
      </c>
      <c r="H81" s="76" t="s">
        <v>550</v>
      </c>
      <c r="I81" s="76">
        <v>-0.1</v>
      </c>
      <c r="J81" s="76">
        <v>801</v>
      </c>
      <c r="K81" s="74">
        <v>11</v>
      </c>
      <c r="L81" s="75">
        <v>7</v>
      </c>
      <c r="M81" s="76" t="s">
        <v>551</v>
      </c>
      <c r="N81" s="76">
        <v>-0.8</v>
      </c>
      <c r="O81" s="76">
        <v>843</v>
      </c>
      <c r="P81" s="73">
        <v>11</v>
      </c>
      <c r="Q81" s="76">
        <v>3</v>
      </c>
      <c r="R81" s="76" t="s">
        <v>252</v>
      </c>
      <c r="S81" s="76"/>
      <c r="T81" s="73" t="s">
        <v>253</v>
      </c>
      <c r="U81" s="73"/>
      <c r="V81" s="77"/>
    </row>
    <row r="82" spans="1:22" ht="11.25">
      <c r="A82" s="71"/>
      <c r="B82" s="72">
        <v>384</v>
      </c>
      <c r="C82" s="73" t="s">
        <v>552</v>
      </c>
      <c r="D82" s="74">
        <v>1</v>
      </c>
      <c r="E82" s="73" t="s">
        <v>263</v>
      </c>
      <c r="F82" s="74">
        <v>13</v>
      </c>
      <c r="G82" s="75">
        <v>6</v>
      </c>
      <c r="H82" s="76" t="s">
        <v>553</v>
      </c>
      <c r="I82" s="76">
        <v>-0.8</v>
      </c>
      <c r="J82" s="76">
        <v>748</v>
      </c>
      <c r="K82" s="74">
        <v>11</v>
      </c>
      <c r="L82" s="75">
        <v>2</v>
      </c>
      <c r="M82" s="76" t="s">
        <v>554</v>
      </c>
      <c r="N82" s="76">
        <v>-0.8</v>
      </c>
      <c r="O82" s="76">
        <v>796</v>
      </c>
      <c r="P82" s="73">
        <v>11</v>
      </c>
      <c r="Q82" s="76">
        <v>7</v>
      </c>
      <c r="R82" s="76" t="s">
        <v>252</v>
      </c>
      <c r="S82" s="76"/>
      <c r="T82" s="73" t="s">
        <v>253</v>
      </c>
      <c r="U82" s="73"/>
      <c r="V82" s="77"/>
    </row>
    <row r="83" spans="1:22" ht="11.25">
      <c r="A83" s="71"/>
      <c r="B83" s="72">
        <v>49</v>
      </c>
      <c r="C83" s="73" t="s">
        <v>555</v>
      </c>
      <c r="D83" s="74"/>
      <c r="E83" s="73" t="s">
        <v>539</v>
      </c>
      <c r="F83" s="74">
        <v>11</v>
      </c>
      <c r="G83" s="75">
        <v>5</v>
      </c>
      <c r="H83" s="76" t="s">
        <v>556</v>
      </c>
      <c r="I83" s="76">
        <v>-0.8</v>
      </c>
      <c r="J83" s="76">
        <v>708</v>
      </c>
      <c r="K83" s="74">
        <v>9</v>
      </c>
      <c r="L83" s="75">
        <v>2</v>
      </c>
      <c r="M83" s="76" t="s">
        <v>283</v>
      </c>
      <c r="N83" s="76">
        <v>-0.9</v>
      </c>
      <c r="O83" s="76">
        <v>777</v>
      </c>
      <c r="P83" s="73">
        <v>11</v>
      </c>
      <c r="Q83" s="76">
        <v>8</v>
      </c>
      <c r="R83" s="76" t="s">
        <v>252</v>
      </c>
      <c r="S83" s="76"/>
      <c r="T83" s="73" t="s">
        <v>253</v>
      </c>
      <c r="U83" s="73"/>
      <c r="V83" s="77"/>
    </row>
    <row r="84" spans="1:22" ht="11.25">
      <c r="A84" s="71"/>
      <c r="B84" s="72">
        <v>283</v>
      </c>
      <c r="C84" s="73" t="s">
        <v>557</v>
      </c>
      <c r="D84" s="74">
        <v>3</v>
      </c>
      <c r="E84" s="73" t="s">
        <v>549</v>
      </c>
      <c r="F84" s="74">
        <v>6</v>
      </c>
      <c r="G84" s="75">
        <v>7</v>
      </c>
      <c r="H84" s="76" t="s">
        <v>536</v>
      </c>
      <c r="I84" s="76">
        <v>-1.1</v>
      </c>
      <c r="J84" s="76">
        <v>697</v>
      </c>
      <c r="K84" s="74">
        <v>8</v>
      </c>
      <c r="L84" s="75">
        <v>3</v>
      </c>
      <c r="M84" s="76" t="s">
        <v>252</v>
      </c>
      <c r="N84" s="76"/>
      <c r="O84" s="76"/>
      <c r="P84" s="73"/>
      <c r="Q84" s="76"/>
      <c r="R84" s="76"/>
      <c r="S84" s="76"/>
      <c r="T84" s="73" t="s">
        <v>253</v>
      </c>
      <c r="U84" s="73"/>
      <c r="V84" s="77"/>
    </row>
    <row r="85" spans="1:22" ht="11.25">
      <c r="A85" s="71"/>
      <c r="B85" s="72">
        <v>606</v>
      </c>
      <c r="C85" s="73" t="s">
        <v>558</v>
      </c>
      <c r="D85" s="74"/>
      <c r="E85" s="73" t="s">
        <v>559</v>
      </c>
      <c r="F85" s="74">
        <v>11</v>
      </c>
      <c r="G85" s="75">
        <v>4</v>
      </c>
      <c r="H85" s="76" t="s">
        <v>560</v>
      </c>
      <c r="I85" s="76">
        <v>-0.8</v>
      </c>
      <c r="J85" s="76">
        <v>694</v>
      </c>
      <c r="K85" s="74">
        <v>9</v>
      </c>
      <c r="L85" s="75">
        <v>1</v>
      </c>
      <c r="M85" s="76" t="s">
        <v>252</v>
      </c>
      <c r="N85" s="76"/>
      <c r="O85" s="76"/>
      <c r="P85" s="73"/>
      <c r="Q85" s="76"/>
      <c r="R85" s="76"/>
      <c r="S85" s="76"/>
      <c r="T85" s="73" t="s">
        <v>253</v>
      </c>
      <c r="U85" s="73"/>
      <c r="V85" s="77"/>
    </row>
    <row r="86" spans="1:22" ht="11.25">
      <c r="A86" s="71"/>
      <c r="B86" s="72">
        <v>439</v>
      </c>
      <c r="C86" s="73" t="s">
        <v>561</v>
      </c>
      <c r="D86" s="74">
        <v>2</v>
      </c>
      <c r="E86" s="73" t="s">
        <v>346</v>
      </c>
      <c r="F86" s="74">
        <v>6</v>
      </c>
      <c r="G86" s="75">
        <v>2</v>
      </c>
      <c r="H86" s="76" t="s">
        <v>562</v>
      </c>
      <c r="I86" s="76">
        <v>-1.1</v>
      </c>
      <c r="J86" s="76">
        <v>600</v>
      </c>
      <c r="K86" s="74">
        <v>7</v>
      </c>
      <c r="L86" s="75">
        <v>6</v>
      </c>
      <c r="M86" s="76" t="s">
        <v>252</v>
      </c>
      <c r="N86" s="76"/>
      <c r="O86" s="76"/>
      <c r="P86" s="73"/>
      <c r="Q86" s="76"/>
      <c r="R86" s="76"/>
      <c r="S86" s="76"/>
      <c r="T86" s="73" t="s">
        <v>253</v>
      </c>
      <c r="U86" s="73"/>
      <c r="V86" s="77"/>
    </row>
    <row r="87" spans="1:22" ht="11.25">
      <c r="A87" s="71"/>
      <c r="B87" s="72">
        <v>715</v>
      </c>
      <c r="C87" s="73" t="s">
        <v>563</v>
      </c>
      <c r="D87" s="74">
        <v>2</v>
      </c>
      <c r="E87" s="73" t="s">
        <v>302</v>
      </c>
      <c r="F87" s="74">
        <v>7</v>
      </c>
      <c r="G87" s="75">
        <v>2</v>
      </c>
      <c r="H87" s="76" t="s">
        <v>564</v>
      </c>
      <c r="I87" s="76">
        <v>-1.6</v>
      </c>
      <c r="J87" s="76">
        <v>564</v>
      </c>
      <c r="K87" s="74">
        <v>8</v>
      </c>
      <c r="L87" s="75">
        <v>6</v>
      </c>
      <c r="M87" s="76" t="s">
        <v>252</v>
      </c>
      <c r="N87" s="76"/>
      <c r="O87" s="76"/>
      <c r="P87" s="73"/>
      <c r="Q87" s="76"/>
      <c r="R87" s="76"/>
      <c r="S87" s="76"/>
      <c r="T87" s="73" t="s">
        <v>253</v>
      </c>
      <c r="U87" s="73"/>
      <c r="V87" s="77"/>
    </row>
    <row r="88" spans="1:22" ht="11.25">
      <c r="A88" s="71"/>
      <c r="B88" s="72">
        <v>677</v>
      </c>
      <c r="C88" s="73" t="s">
        <v>565</v>
      </c>
      <c r="D88" s="74">
        <v>1</v>
      </c>
      <c r="E88" s="73" t="s">
        <v>290</v>
      </c>
      <c r="F88" s="74">
        <v>5</v>
      </c>
      <c r="G88" s="75">
        <v>1</v>
      </c>
      <c r="H88" s="76" t="s">
        <v>330</v>
      </c>
      <c r="I88" s="76">
        <v>-0.9</v>
      </c>
      <c r="J88" s="76">
        <v>530</v>
      </c>
      <c r="K88" s="74">
        <v>6</v>
      </c>
      <c r="L88" s="75">
        <v>5</v>
      </c>
      <c r="M88" s="76" t="s">
        <v>252</v>
      </c>
      <c r="N88" s="76"/>
      <c r="O88" s="76"/>
      <c r="P88" s="73"/>
      <c r="Q88" s="76"/>
      <c r="R88" s="76"/>
      <c r="S88" s="76"/>
      <c r="T88" s="73" t="s">
        <v>253</v>
      </c>
      <c r="U88" s="73"/>
      <c r="V88" s="77"/>
    </row>
    <row r="89" spans="1:22" ht="11.25">
      <c r="A89" s="71"/>
      <c r="B89" s="72">
        <v>31</v>
      </c>
      <c r="C89" s="73" t="s">
        <v>566</v>
      </c>
      <c r="D89" s="74">
        <v>3</v>
      </c>
      <c r="E89" s="73" t="s">
        <v>276</v>
      </c>
      <c r="F89" s="74">
        <v>7</v>
      </c>
      <c r="G89" s="75">
        <v>7</v>
      </c>
      <c r="H89" s="76" t="s">
        <v>567</v>
      </c>
      <c r="I89" s="76">
        <v>-1.6</v>
      </c>
      <c r="J89" s="76">
        <v>485</v>
      </c>
      <c r="K89" s="74">
        <v>5</v>
      </c>
      <c r="L89" s="75">
        <v>3</v>
      </c>
      <c r="M89" s="76" t="s">
        <v>252</v>
      </c>
      <c r="N89" s="76"/>
      <c r="O89" s="76"/>
      <c r="P89" s="73"/>
      <c r="Q89" s="76"/>
      <c r="R89" s="76"/>
      <c r="S89" s="76"/>
      <c r="T89" s="73" t="s">
        <v>253</v>
      </c>
      <c r="U89" s="73"/>
      <c r="V89" s="77"/>
    </row>
    <row r="90" spans="1:22" ht="11.25">
      <c r="A90" s="71"/>
      <c r="B90" s="72">
        <v>21</v>
      </c>
      <c r="C90" s="73" t="s">
        <v>568</v>
      </c>
      <c r="D90" s="74"/>
      <c r="E90" s="73" t="s">
        <v>386</v>
      </c>
      <c r="F90" s="74">
        <v>10</v>
      </c>
      <c r="G90" s="75">
        <v>8</v>
      </c>
      <c r="H90" s="76" t="s">
        <v>464</v>
      </c>
      <c r="I90" s="76">
        <v>-0.8</v>
      </c>
      <c r="J90" s="76">
        <v>398</v>
      </c>
      <c r="K90" s="74">
        <v>13</v>
      </c>
      <c r="L90" s="75">
        <v>6</v>
      </c>
      <c r="M90" s="76" t="s">
        <v>252</v>
      </c>
      <c r="N90" s="76"/>
      <c r="O90" s="76"/>
      <c r="P90" s="73"/>
      <c r="Q90" s="76"/>
      <c r="R90" s="76"/>
      <c r="S90" s="76"/>
      <c r="T90" s="73" t="s">
        <v>253</v>
      </c>
      <c r="U90" s="73"/>
      <c r="V90" s="77"/>
    </row>
    <row r="91" spans="1:22" ht="11.25">
      <c r="A91" s="71"/>
      <c r="B91" s="72">
        <v>436</v>
      </c>
      <c r="C91" s="73" t="s">
        <v>569</v>
      </c>
      <c r="D91" s="74">
        <v>2</v>
      </c>
      <c r="E91" s="73" t="s">
        <v>346</v>
      </c>
      <c r="F91" s="74">
        <v>13</v>
      </c>
      <c r="G91" s="75">
        <v>2</v>
      </c>
      <c r="H91" s="76" t="s">
        <v>570</v>
      </c>
      <c r="I91" s="76">
        <v>-0.8</v>
      </c>
      <c r="J91" s="76">
        <v>390</v>
      </c>
      <c r="K91" s="74">
        <v>10</v>
      </c>
      <c r="L91" s="75">
        <v>5</v>
      </c>
      <c r="M91" s="76" t="s">
        <v>252</v>
      </c>
      <c r="N91" s="76"/>
      <c r="O91" s="76"/>
      <c r="P91" s="73"/>
      <c r="Q91" s="76"/>
      <c r="R91" s="76"/>
      <c r="S91" s="76"/>
      <c r="T91" s="73" t="s">
        <v>253</v>
      </c>
      <c r="U91" s="73"/>
      <c r="V91" s="77"/>
    </row>
    <row r="92" spans="1:22" ht="11.25">
      <c r="A92" s="71"/>
      <c r="B92" s="72">
        <v>693</v>
      </c>
      <c r="C92" s="73" t="s">
        <v>571</v>
      </c>
      <c r="D92" s="74">
        <v>1</v>
      </c>
      <c r="E92" s="73" t="s">
        <v>468</v>
      </c>
      <c r="F92" s="74">
        <v>1</v>
      </c>
      <c r="G92" s="75">
        <v>7</v>
      </c>
      <c r="H92" s="76" t="s">
        <v>252</v>
      </c>
      <c r="I92" s="76"/>
      <c r="J92" s="76"/>
      <c r="K92" s="74">
        <v>3</v>
      </c>
      <c r="L92" s="75">
        <v>2</v>
      </c>
      <c r="M92" s="76" t="s">
        <v>252</v>
      </c>
      <c r="N92" s="76"/>
      <c r="O92" s="76"/>
      <c r="P92" s="73"/>
      <c r="Q92" s="76"/>
      <c r="R92" s="76"/>
      <c r="S92" s="76"/>
      <c r="T92" s="73" t="s">
        <v>252</v>
      </c>
      <c r="U92" s="73"/>
      <c r="V92" s="77"/>
    </row>
    <row r="93" spans="1:22" ht="11.25">
      <c r="A93" s="71"/>
      <c r="B93" s="72">
        <v>680</v>
      </c>
      <c r="C93" s="73" t="s">
        <v>572</v>
      </c>
      <c r="D93" s="74">
        <v>1</v>
      </c>
      <c r="E93" s="73" t="s">
        <v>290</v>
      </c>
      <c r="F93" s="74">
        <v>1</v>
      </c>
      <c r="G93" s="75">
        <v>8</v>
      </c>
      <c r="H93" s="76" t="s">
        <v>252</v>
      </c>
      <c r="I93" s="76"/>
      <c r="J93" s="76"/>
      <c r="K93" s="74">
        <v>3</v>
      </c>
      <c r="L93" s="75">
        <v>3</v>
      </c>
      <c r="M93" s="76" t="s">
        <v>252</v>
      </c>
      <c r="N93" s="76"/>
      <c r="O93" s="76"/>
      <c r="P93" s="73"/>
      <c r="Q93" s="76"/>
      <c r="R93" s="76"/>
      <c r="S93" s="76"/>
      <c r="T93" s="73" t="s">
        <v>252</v>
      </c>
      <c r="U93" s="73"/>
      <c r="V93" s="77"/>
    </row>
    <row r="94" spans="1:22" ht="11.25">
      <c r="A94" s="71"/>
      <c r="B94" s="72">
        <v>694</v>
      </c>
      <c r="C94" s="73" t="s">
        <v>573</v>
      </c>
      <c r="D94" s="74">
        <v>1</v>
      </c>
      <c r="E94" s="73" t="s">
        <v>468</v>
      </c>
      <c r="F94" s="74">
        <v>2</v>
      </c>
      <c r="G94" s="75">
        <v>7</v>
      </c>
      <c r="H94" s="76" t="s">
        <v>252</v>
      </c>
      <c r="I94" s="76"/>
      <c r="J94" s="76"/>
      <c r="K94" s="74">
        <v>4</v>
      </c>
      <c r="L94" s="75">
        <v>2</v>
      </c>
      <c r="M94" s="76" t="s">
        <v>252</v>
      </c>
      <c r="N94" s="76"/>
      <c r="O94" s="76"/>
      <c r="P94" s="73"/>
      <c r="Q94" s="76"/>
      <c r="R94" s="76"/>
      <c r="S94" s="76"/>
      <c r="T94" s="73" t="s">
        <v>252</v>
      </c>
      <c r="U94" s="73"/>
      <c r="V94" s="77"/>
    </row>
    <row r="95" spans="1:22" ht="11.25">
      <c r="A95" s="71"/>
      <c r="B95" s="72">
        <v>751</v>
      </c>
      <c r="C95" s="73" t="s">
        <v>574</v>
      </c>
      <c r="D95" s="74">
        <v>1</v>
      </c>
      <c r="E95" s="73" t="s">
        <v>426</v>
      </c>
      <c r="F95" s="74">
        <v>3</v>
      </c>
      <c r="G95" s="75">
        <v>4</v>
      </c>
      <c r="H95" s="76" t="s">
        <v>252</v>
      </c>
      <c r="I95" s="76"/>
      <c r="J95" s="76"/>
      <c r="K95" s="74">
        <v>4</v>
      </c>
      <c r="L95" s="75">
        <v>7</v>
      </c>
      <c r="M95" s="76" t="s">
        <v>252</v>
      </c>
      <c r="N95" s="76"/>
      <c r="O95" s="76"/>
      <c r="P95" s="73"/>
      <c r="Q95" s="76"/>
      <c r="R95" s="76"/>
      <c r="S95" s="76"/>
      <c r="T95" s="73" t="s">
        <v>252</v>
      </c>
      <c r="U95" s="73"/>
      <c r="V95" s="77"/>
    </row>
    <row r="96" spans="1:22" ht="11.25">
      <c r="A96" s="71"/>
      <c r="B96" s="72">
        <v>305</v>
      </c>
      <c r="C96" s="73" t="s">
        <v>575</v>
      </c>
      <c r="D96" s="74">
        <v>2</v>
      </c>
      <c r="E96" s="73" t="s">
        <v>421</v>
      </c>
      <c r="F96" s="74">
        <v>7</v>
      </c>
      <c r="G96" s="75">
        <v>5</v>
      </c>
      <c r="H96" s="76" t="s">
        <v>252</v>
      </c>
      <c r="I96" s="76"/>
      <c r="J96" s="76"/>
      <c r="K96" s="74">
        <v>5</v>
      </c>
      <c r="L96" s="75">
        <v>1</v>
      </c>
      <c r="M96" s="76" t="s">
        <v>252</v>
      </c>
      <c r="N96" s="76"/>
      <c r="O96" s="76"/>
      <c r="P96" s="73"/>
      <c r="Q96" s="76"/>
      <c r="R96" s="76"/>
      <c r="S96" s="76"/>
      <c r="T96" s="73" t="s">
        <v>252</v>
      </c>
      <c r="U96" s="73"/>
      <c r="V96" s="77"/>
    </row>
    <row r="97" spans="1:22" ht="11.25">
      <c r="A97" s="71"/>
      <c r="B97" s="72">
        <v>677</v>
      </c>
      <c r="C97" s="73" t="s">
        <v>576</v>
      </c>
      <c r="D97" s="74">
        <v>3</v>
      </c>
      <c r="E97" s="73" t="s">
        <v>577</v>
      </c>
      <c r="F97" s="74">
        <v>8</v>
      </c>
      <c r="G97" s="75">
        <v>2</v>
      </c>
      <c r="H97" s="76" t="s">
        <v>252</v>
      </c>
      <c r="I97" s="76"/>
      <c r="J97" s="76"/>
      <c r="K97" s="74">
        <v>5</v>
      </c>
      <c r="L97" s="75">
        <v>5</v>
      </c>
      <c r="M97" s="76" t="s">
        <v>252</v>
      </c>
      <c r="N97" s="76"/>
      <c r="O97" s="76"/>
      <c r="P97" s="73"/>
      <c r="Q97" s="76"/>
      <c r="R97" s="76"/>
      <c r="S97" s="76"/>
      <c r="T97" s="73" t="s">
        <v>252</v>
      </c>
      <c r="U97" s="73"/>
      <c r="V97" s="77"/>
    </row>
    <row r="98" spans="1:22" ht="11.25">
      <c r="A98" s="71"/>
      <c r="B98" s="72">
        <v>96</v>
      </c>
      <c r="C98" s="73" t="s">
        <v>578</v>
      </c>
      <c r="D98" s="74">
        <v>5</v>
      </c>
      <c r="E98" s="73" t="s">
        <v>381</v>
      </c>
      <c r="F98" s="74">
        <v>8</v>
      </c>
      <c r="G98" s="75">
        <v>6</v>
      </c>
      <c r="H98" s="76" t="s">
        <v>252</v>
      </c>
      <c r="I98" s="76"/>
      <c r="J98" s="76"/>
      <c r="K98" s="74">
        <v>6</v>
      </c>
      <c r="L98" s="75">
        <v>2</v>
      </c>
      <c r="M98" s="76" t="s">
        <v>252</v>
      </c>
      <c r="N98" s="76"/>
      <c r="O98" s="76"/>
      <c r="P98" s="73"/>
      <c r="Q98" s="76"/>
      <c r="R98" s="76"/>
      <c r="S98" s="76"/>
      <c r="T98" s="73" t="s">
        <v>252</v>
      </c>
      <c r="U98" s="73"/>
      <c r="V98" s="77"/>
    </row>
    <row r="99" spans="1:22" ht="11.25">
      <c r="A99" s="71"/>
      <c r="B99" s="72">
        <v>255</v>
      </c>
      <c r="C99" s="73" t="s">
        <v>579</v>
      </c>
      <c r="D99" s="74">
        <v>3</v>
      </c>
      <c r="E99" s="73" t="s">
        <v>263</v>
      </c>
      <c r="F99" s="74">
        <v>6</v>
      </c>
      <c r="G99" s="75">
        <v>3</v>
      </c>
      <c r="H99" s="76" t="s">
        <v>252</v>
      </c>
      <c r="I99" s="76"/>
      <c r="J99" s="76"/>
      <c r="K99" s="74">
        <v>7</v>
      </c>
      <c r="L99" s="75">
        <v>7</v>
      </c>
      <c r="M99" s="76" t="s">
        <v>252</v>
      </c>
      <c r="N99" s="76"/>
      <c r="O99" s="76"/>
      <c r="P99" s="73"/>
      <c r="Q99" s="76"/>
      <c r="R99" s="76"/>
      <c r="S99" s="76"/>
      <c r="T99" s="73" t="s">
        <v>252</v>
      </c>
      <c r="U99" s="73"/>
      <c r="V99" s="77"/>
    </row>
    <row r="100" spans="1:22" ht="11.25">
      <c r="A100" s="71"/>
      <c r="B100" s="72">
        <v>3</v>
      </c>
      <c r="C100" s="73" t="s">
        <v>580</v>
      </c>
      <c r="D100" s="74">
        <v>4</v>
      </c>
      <c r="E100" s="73" t="s">
        <v>263</v>
      </c>
      <c r="F100" s="74">
        <v>6</v>
      </c>
      <c r="G100" s="75">
        <v>6</v>
      </c>
      <c r="H100" s="76" t="s">
        <v>252</v>
      </c>
      <c r="I100" s="76"/>
      <c r="J100" s="76"/>
      <c r="K100" s="74">
        <v>8</v>
      </c>
      <c r="L100" s="75">
        <v>2</v>
      </c>
      <c r="M100" s="76" t="s">
        <v>252</v>
      </c>
      <c r="N100" s="76"/>
      <c r="O100" s="76"/>
      <c r="P100" s="73"/>
      <c r="Q100" s="76"/>
      <c r="R100" s="76"/>
      <c r="S100" s="76"/>
      <c r="T100" s="73" t="s">
        <v>252</v>
      </c>
      <c r="U100" s="73"/>
      <c r="V100" s="77"/>
    </row>
    <row r="101" spans="1:22" ht="11.25">
      <c r="A101" s="71"/>
      <c r="B101" s="72">
        <v>718</v>
      </c>
      <c r="C101" s="73" t="s">
        <v>581</v>
      </c>
      <c r="D101" s="74">
        <v>2</v>
      </c>
      <c r="E101" s="73" t="s">
        <v>302</v>
      </c>
      <c r="F101" s="74">
        <v>11</v>
      </c>
      <c r="G101" s="75">
        <v>6</v>
      </c>
      <c r="H101" s="76" t="s">
        <v>252</v>
      </c>
      <c r="I101" s="76"/>
      <c r="J101" s="76"/>
      <c r="K101" s="74">
        <v>9</v>
      </c>
      <c r="L101" s="75">
        <v>3</v>
      </c>
      <c r="M101" s="76" t="s">
        <v>252</v>
      </c>
      <c r="N101" s="76"/>
      <c r="O101" s="76"/>
      <c r="P101" s="73"/>
      <c r="Q101" s="76"/>
      <c r="R101" s="76"/>
      <c r="S101" s="76"/>
      <c r="T101" s="73" t="s">
        <v>252</v>
      </c>
      <c r="U101" s="73"/>
      <c r="V101" s="77"/>
    </row>
    <row r="102" spans="1:22" ht="11.25">
      <c r="A102" s="71"/>
      <c r="B102" s="72">
        <v>300</v>
      </c>
      <c r="C102" s="73" t="s">
        <v>582</v>
      </c>
      <c r="D102" s="74">
        <v>2</v>
      </c>
      <c r="E102" s="73" t="s">
        <v>421</v>
      </c>
      <c r="F102" s="74">
        <v>13</v>
      </c>
      <c r="G102" s="75">
        <v>3</v>
      </c>
      <c r="H102" s="76" t="s">
        <v>252</v>
      </c>
      <c r="I102" s="76"/>
      <c r="J102" s="76"/>
      <c r="K102" s="74">
        <v>10</v>
      </c>
      <c r="L102" s="75">
        <v>6</v>
      </c>
      <c r="M102" s="76" t="s">
        <v>252</v>
      </c>
      <c r="N102" s="76"/>
      <c r="O102" s="76"/>
      <c r="P102" s="73"/>
      <c r="Q102" s="76"/>
      <c r="R102" s="76"/>
      <c r="S102" s="76"/>
      <c r="T102" s="73" t="s">
        <v>252</v>
      </c>
      <c r="U102" s="73"/>
      <c r="V102" s="77"/>
    </row>
    <row r="103" spans="1:22" ht="11.25">
      <c r="A103" s="71"/>
      <c r="B103" s="72">
        <v>747</v>
      </c>
      <c r="C103" s="73" t="s">
        <v>583</v>
      </c>
      <c r="D103" s="74">
        <v>2</v>
      </c>
      <c r="E103" s="73" t="s">
        <v>426</v>
      </c>
      <c r="F103" s="74">
        <v>13</v>
      </c>
      <c r="G103" s="75">
        <v>4</v>
      </c>
      <c r="H103" s="76" t="s">
        <v>252</v>
      </c>
      <c r="I103" s="76"/>
      <c r="J103" s="76"/>
      <c r="K103" s="74">
        <v>10</v>
      </c>
      <c r="L103" s="75">
        <v>7</v>
      </c>
      <c r="M103" s="76" t="s">
        <v>252</v>
      </c>
      <c r="N103" s="76"/>
      <c r="O103" s="76"/>
      <c r="P103" s="73"/>
      <c r="Q103" s="76"/>
      <c r="R103" s="76"/>
      <c r="S103" s="76"/>
      <c r="T103" s="73" t="s">
        <v>252</v>
      </c>
      <c r="U103" s="73"/>
      <c r="V103" s="77"/>
    </row>
    <row r="104" spans="1:22" ht="11.25">
      <c r="A104" s="71"/>
      <c r="B104" s="72">
        <v>445</v>
      </c>
      <c r="C104" s="73" t="s">
        <v>584</v>
      </c>
      <c r="D104" s="74">
        <v>2</v>
      </c>
      <c r="E104" s="73" t="s">
        <v>395</v>
      </c>
      <c r="F104" s="74">
        <v>13</v>
      </c>
      <c r="G104" s="75">
        <v>8</v>
      </c>
      <c r="H104" s="76" t="s">
        <v>252</v>
      </c>
      <c r="I104" s="76"/>
      <c r="J104" s="76"/>
      <c r="K104" s="74">
        <v>11</v>
      </c>
      <c r="L104" s="75">
        <v>4</v>
      </c>
      <c r="M104" s="76" t="s">
        <v>252</v>
      </c>
      <c r="N104" s="76"/>
      <c r="O104" s="76"/>
      <c r="P104" s="73"/>
      <c r="Q104" s="76"/>
      <c r="R104" s="76"/>
      <c r="S104" s="76"/>
      <c r="T104" s="73" t="s">
        <v>252</v>
      </c>
      <c r="U104" s="73"/>
      <c r="V104" s="77"/>
    </row>
    <row r="105" spans="1:22" ht="11.25">
      <c r="A105" s="71"/>
      <c r="B105" s="72">
        <v>35</v>
      </c>
      <c r="C105" s="73" t="s">
        <v>585</v>
      </c>
      <c r="D105" s="74">
        <v>3</v>
      </c>
      <c r="E105" s="73" t="s">
        <v>276</v>
      </c>
      <c r="F105" s="74">
        <v>10</v>
      </c>
      <c r="G105" s="75">
        <v>4</v>
      </c>
      <c r="H105" s="76" t="s">
        <v>252</v>
      </c>
      <c r="I105" s="76"/>
      <c r="J105" s="76"/>
      <c r="K105" s="74">
        <v>13</v>
      </c>
      <c r="L105" s="75">
        <v>2</v>
      </c>
      <c r="M105" s="76" t="s">
        <v>252</v>
      </c>
      <c r="N105" s="76"/>
      <c r="O105" s="76"/>
      <c r="P105" s="73"/>
      <c r="Q105" s="76"/>
      <c r="R105" s="76"/>
      <c r="S105" s="76"/>
      <c r="T105" s="73" t="s">
        <v>252</v>
      </c>
      <c r="U105" s="73"/>
      <c r="V105" s="77"/>
    </row>
    <row r="106" spans="1:22" ht="11.25">
      <c r="A106" s="71"/>
      <c r="B106" s="72">
        <v>663</v>
      </c>
      <c r="C106" s="73" t="s">
        <v>586</v>
      </c>
      <c r="D106" s="74">
        <v>2</v>
      </c>
      <c r="E106" s="73" t="s">
        <v>290</v>
      </c>
      <c r="F106" s="74">
        <v>10</v>
      </c>
      <c r="G106" s="75">
        <v>7</v>
      </c>
      <c r="H106" s="76" t="s">
        <v>252</v>
      </c>
      <c r="I106" s="76"/>
      <c r="J106" s="76"/>
      <c r="K106" s="74">
        <v>13</v>
      </c>
      <c r="L106" s="75">
        <v>5</v>
      </c>
      <c r="M106" s="76" t="s">
        <v>252</v>
      </c>
      <c r="N106" s="76"/>
      <c r="O106" s="76"/>
      <c r="P106" s="73"/>
      <c r="Q106" s="76"/>
      <c r="R106" s="76"/>
      <c r="S106" s="76"/>
      <c r="T106" s="73" t="s">
        <v>252</v>
      </c>
      <c r="U106" s="73"/>
      <c r="V106" s="77"/>
    </row>
    <row r="107" spans="1:22" ht="11.25">
      <c r="A107" s="71"/>
      <c r="B107" s="72"/>
      <c r="C107" s="73"/>
      <c r="D107" s="74"/>
      <c r="E107" s="73"/>
      <c r="F107" s="74"/>
      <c r="G107" s="75"/>
      <c r="H107" s="76"/>
      <c r="I107" s="76"/>
      <c r="J107" s="76"/>
      <c r="K107" s="74"/>
      <c r="L107" s="75"/>
      <c r="M107" s="76"/>
      <c r="N107" s="76"/>
      <c r="O107" s="76"/>
      <c r="P107" s="73"/>
      <c r="Q107" s="76"/>
      <c r="R107" s="76"/>
      <c r="S107" s="76"/>
      <c r="T107" s="73"/>
      <c r="U107" s="73"/>
      <c r="V107" s="77"/>
    </row>
    <row r="108" spans="1:22" ht="11.25">
      <c r="A108" s="71"/>
      <c r="B108" s="57"/>
      <c r="C108" s="57"/>
      <c r="D108" s="58"/>
      <c r="E108" s="57"/>
      <c r="F108" s="58"/>
      <c r="G108" s="58"/>
      <c r="H108" s="57"/>
      <c r="I108" s="57"/>
      <c r="J108" s="57"/>
      <c r="K108" s="58"/>
      <c r="L108" s="58"/>
      <c r="M108" s="57"/>
      <c r="N108" s="57"/>
      <c r="O108" s="57"/>
      <c r="P108" s="57"/>
      <c r="Q108" s="57"/>
      <c r="R108" s="57"/>
      <c r="S108" s="57"/>
      <c r="T108" s="57"/>
      <c r="U108" s="57"/>
      <c r="V108" s="71"/>
    </row>
  </sheetData>
  <printOptions/>
  <pageMargins left="0.31496062992125984" right="0.31496062992125984" top="0.5905511811023622" bottom="0.5905511811023622" header="590551.1811023622" footer="9055.1181102362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8"/>
  <sheetViews>
    <sheetView zoomScale="125" zoomScaleNormal="125" zoomScaleSheetLayoutView="100" workbookViewId="0" topLeftCell="A1">
      <selection activeCell="P6" sqref="P6"/>
    </sheetView>
  </sheetViews>
  <sheetFormatPr defaultColWidth="15.83203125" defaultRowHeight="12.75" customHeight="1"/>
  <cols>
    <col min="1" max="1" width="2.83203125" style="0" customWidth="1"/>
    <col min="2" max="2" width="6" style="0" customWidth="1"/>
    <col min="3" max="3" width="13.83203125" style="0" customWidth="1"/>
    <col min="4" max="4" width="5.83203125" style="27" customWidth="1"/>
    <col min="5" max="5" width="17.83203125" style="0" customWidth="1"/>
    <col min="6" max="6" width="3.83203125" style="27" customWidth="1"/>
    <col min="7" max="7" width="4.83203125" style="27" customWidth="1"/>
    <col min="8" max="8" width="8.83203125" style="0" customWidth="1"/>
    <col min="9" max="9" width="5.83203125" style="0" customWidth="1"/>
    <col min="10" max="10" width="3.83203125" style="0" customWidth="1"/>
    <col min="11" max="11" width="4.83203125" style="0" customWidth="1"/>
    <col min="12" max="12" width="8.83203125" style="0" customWidth="1"/>
    <col min="13" max="13" width="5.83203125" style="0" customWidth="1"/>
    <col min="14" max="14" width="9.83203125" style="0" customWidth="1"/>
    <col min="15" max="15" width="5.83203125" style="0" customWidth="1"/>
  </cols>
  <sheetData>
    <row r="1" spans="1:16" ht="21" customHeight="1">
      <c r="A1" s="45"/>
      <c r="B1" s="31" t="s">
        <v>587</v>
      </c>
      <c r="C1" s="33"/>
      <c r="D1" s="32"/>
      <c r="E1" s="33"/>
      <c r="F1" s="32"/>
      <c r="G1" s="32"/>
      <c r="H1" s="33"/>
      <c r="I1" s="33"/>
      <c r="J1" s="32"/>
      <c r="K1" s="32"/>
      <c r="L1" s="51"/>
      <c r="M1" s="45"/>
      <c r="N1" s="45"/>
      <c r="O1" s="45"/>
      <c r="P1" s="45"/>
    </row>
    <row r="2" spans="1:16" ht="12">
      <c r="A2" s="45"/>
      <c r="B2" s="33"/>
      <c r="C2" s="33"/>
      <c r="D2" s="32"/>
      <c r="E2" s="33"/>
      <c r="F2" s="32"/>
      <c r="G2" s="32"/>
      <c r="H2" s="33"/>
      <c r="I2" s="33"/>
      <c r="J2" s="32"/>
      <c r="K2" s="32"/>
      <c r="L2" s="45"/>
      <c r="M2" s="45"/>
      <c r="N2" s="45"/>
      <c r="O2" s="37" t="s">
        <v>588</v>
      </c>
      <c r="P2" s="45"/>
    </row>
    <row r="3" spans="1:16" ht="12">
      <c r="A3" s="45"/>
      <c r="B3" s="80"/>
      <c r="C3" s="81"/>
      <c r="D3" s="81"/>
      <c r="E3" s="81"/>
      <c r="F3" s="82"/>
      <c r="G3" s="83"/>
      <c r="H3" s="84" t="s">
        <v>589</v>
      </c>
      <c r="I3" s="84"/>
      <c r="J3" s="81"/>
      <c r="K3" s="84"/>
      <c r="L3" s="84" t="s">
        <v>590</v>
      </c>
      <c r="M3" s="84"/>
      <c r="N3" s="81"/>
      <c r="O3" s="81"/>
      <c r="P3" s="85"/>
    </row>
    <row r="4" spans="1:16" ht="12" customHeight="1">
      <c r="A4" s="45"/>
      <c r="B4" s="85" t="s">
        <v>38</v>
      </c>
      <c r="C4" s="43" t="s">
        <v>39</v>
      </c>
      <c r="D4" s="43" t="s">
        <v>40</v>
      </c>
      <c r="E4" s="43" t="s">
        <v>41</v>
      </c>
      <c r="F4" s="43"/>
      <c r="H4" s="27"/>
      <c r="I4" s="27"/>
      <c r="J4" s="43"/>
      <c r="K4" s="27"/>
      <c r="L4" s="27"/>
      <c r="M4" s="27"/>
      <c r="N4" s="43"/>
      <c r="O4" s="43"/>
      <c r="P4" s="85"/>
    </row>
    <row r="5" spans="1:16" ht="12" customHeight="1">
      <c r="A5" s="45"/>
      <c r="B5" s="85"/>
      <c r="C5" s="43"/>
      <c r="D5" s="43"/>
      <c r="E5" s="43"/>
      <c r="F5" s="43" t="s">
        <v>43</v>
      </c>
      <c r="G5" s="27" t="s">
        <v>44</v>
      </c>
      <c r="H5" s="27" t="s">
        <v>45</v>
      </c>
      <c r="I5" s="27" t="s">
        <v>47</v>
      </c>
      <c r="J5" s="43" t="s">
        <v>43</v>
      </c>
      <c r="K5" s="27" t="s">
        <v>44</v>
      </c>
      <c r="L5" s="27" t="s">
        <v>45</v>
      </c>
      <c r="M5" s="27" t="s">
        <v>47</v>
      </c>
      <c r="N5" s="43" t="s">
        <v>591</v>
      </c>
      <c r="O5" s="43" t="s">
        <v>48</v>
      </c>
      <c r="P5" s="85"/>
    </row>
    <row r="6" spans="1:16" ht="12">
      <c r="A6" s="45">
        <v>1</v>
      </c>
      <c r="B6" s="46">
        <v>48</v>
      </c>
      <c r="C6" s="48" t="s">
        <v>592</v>
      </c>
      <c r="D6" s="47">
        <v>4</v>
      </c>
      <c r="E6" s="48" t="s">
        <v>593</v>
      </c>
      <c r="F6" s="47">
        <v>6</v>
      </c>
      <c r="G6" s="49">
        <v>7</v>
      </c>
      <c r="H6" s="50" t="s">
        <v>594</v>
      </c>
      <c r="I6" s="50">
        <v>805</v>
      </c>
      <c r="J6" s="47">
        <v>3</v>
      </c>
      <c r="K6" s="49">
        <v>15</v>
      </c>
      <c r="L6" s="50" t="s">
        <v>595</v>
      </c>
      <c r="M6" s="50">
        <v>725</v>
      </c>
      <c r="N6" s="48">
        <f aca="true" t="shared" si="0" ref="N6:N49">IF(H6="","",I6+M6)</f>
        <v>1530</v>
      </c>
      <c r="O6" s="48">
        <f aca="true" t="shared" si="1" ref="O6:O49">IF(N6="","",RANK(N6,$N$6:$N$56))</f>
        <v>1</v>
      </c>
      <c r="P6" s="51"/>
    </row>
    <row r="7" spans="1:16" ht="12">
      <c r="A7" s="45">
        <v>2</v>
      </c>
      <c r="B7" s="46">
        <v>4</v>
      </c>
      <c r="C7" s="48" t="s">
        <v>596</v>
      </c>
      <c r="D7" s="47">
        <v>4</v>
      </c>
      <c r="E7" s="48" t="s">
        <v>263</v>
      </c>
      <c r="F7" s="47">
        <v>4</v>
      </c>
      <c r="G7" s="49">
        <v>8</v>
      </c>
      <c r="H7" s="50" t="s">
        <v>597</v>
      </c>
      <c r="I7" s="50">
        <v>780</v>
      </c>
      <c r="J7" s="47">
        <v>2</v>
      </c>
      <c r="K7" s="49">
        <v>1</v>
      </c>
      <c r="L7" s="50" t="s">
        <v>598</v>
      </c>
      <c r="M7" s="50">
        <v>701</v>
      </c>
      <c r="N7" s="48">
        <f t="shared" si="0"/>
        <v>1481</v>
      </c>
      <c r="O7" s="48">
        <f t="shared" si="1"/>
        <v>2</v>
      </c>
      <c r="P7" s="51"/>
    </row>
    <row r="8" spans="1:16" ht="12">
      <c r="A8" s="45">
        <v>3</v>
      </c>
      <c r="B8" s="46">
        <v>366</v>
      </c>
      <c r="C8" s="48" t="s">
        <v>599</v>
      </c>
      <c r="D8" s="47">
        <v>2</v>
      </c>
      <c r="E8" s="48" t="s">
        <v>482</v>
      </c>
      <c r="F8" s="47">
        <v>5</v>
      </c>
      <c r="G8" s="49">
        <v>6</v>
      </c>
      <c r="H8" s="50" t="s">
        <v>600</v>
      </c>
      <c r="I8" s="50">
        <v>698</v>
      </c>
      <c r="J8" s="47">
        <v>2</v>
      </c>
      <c r="K8" s="49">
        <v>6</v>
      </c>
      <c r="L8" s="50" t="s">
        <v>601</v>
      </c>
      <c r="M8" s="50">
        <v>647</v>
      </c>
      <c r="N8" s="48">
        <f t="shared" si="0"/>
        <v>1345</v>
      </c>
      <c r="O8" s="48">
        <f t="shared" si="1"/>
        <v>3</v>
      </c>
      <c r="P8" s="51"/>
    </row>
    <row r="9" spans="1:16" ht="12">
      <c r="A9" s="45">
        <v>4</v>
      </c>
      <c r="B9" s="46">
        <v>544</v>
      </c>
      <c r="C9" s="48" t="s">
        <v>602</v>
      </c>
      <c r="D9" s="47">
        <v>3</v>
      </c>
      <c r="E9" s="48" t="s">
        <v>72</v>
      </c>
      <c r="F9" s="47">
        <v>7</v>
      </c>
      <c r="G9" s="49">
        <v>4</v>
      </c>
      <c r="H9" s="50" t="s">
        <v>603</v>
      </c>
      <c r="I9" s="50">
        <v>665</v>
      </c>
      <c r="J9" s="47">
        <v>3</v>
      </c>
      <c r="K9" s="49">
        <v>3</v>
      </c>
      <c r="L9" s="50" t="s">
        <v>604</v>
      </c>
      <c r="M9" s="50">
        <v>675</v>
      </c>
      <c r="N9" s="48">
        <f t="shared" si="0"/>
        <v>1340</v>
      </c>
      <c r="O9" s="48">
        <f t="shared" si="1"/>
        <v>4</v>
      </c>
      <c r="P9" s="51"/>
    </row>
    <row r="10" spans="1:16" ht="12">
      <c r="A10" s="45">
        <v>5</v>
      </c>
      <c r="B10" s="46">
        <v>23</v>
      </c>
      <c r="C10" s="48" t="s">
        <v>605</v>
      </c>
      <c r="D10" s="47">
        <v>4</v>
      </c>
      <c r="E10" s="48" t="s">
        <v>276</v>
      </c>
      <c r="F10" s="47">
        <v>6</v>
      </c>
      <c r="G10" s="49">
        <v>2</v>
      </c>
      <c r="H10" s="50" t="s">
        <v>606</v>
      </c>
      <c r="I10" s="50">
        <v>620</v>
      </c>
      <c r="J10" s="47">
        <v>3</v>
      </c>
      <c r="K10" s="49">
        <v>10</v>
      </c>
      <c r="L10" s="50" t="s">
        <v>607</v>
      </c>
      <c r="M10" s="50">
        <v>664</v>
      </c>
      <c r="N10" s="48">
        <f t="shared" si="0"/>
        <v>1284</v>
      </c>
      <c r="O10" s="48">
        <f t="shared" si="1"/>
        <v>5</v>
      </c>
      <c r="P10" s="51"/>
    </row>
    <row r="11" spans="1:16" ht="12">
      <c r="A11" s="45">
        <v>6</v>
      </c>
      <c r="B11" s="46">
        <v>597</v>
      </c>
      <c r="C11" s="48" t="s">
        <v>608</v>
      </c>
      <c r="D11" s="47">
        <v>1</v>
      </c>
      <c r="E11" s="48" t="s">
        <v>276</v>
      </c>
      <c r="F11" s="47">
        <v>5</v>
      </c>
      <c r="G11" s="49">
        <v>8</v>
      </c>
      <c r="H11" s="50" t="s">
        <v>609</v>
      </c>
      <c r="I11" s="50">
        <v>596</v>
      </c>
      <c r="J11" s="47">
        <v>3</v>
      </c>
      <c r="K11" s="49">
        <v>8</v>
      </c>
      <c r="L11" s="50" t="s">
        <v>610</v>
      </c>
      <c r="M11" s="50">
        <v>652</v>
      </c>
      <c r="N11" s="48">
        <f t="shared" si="0"/>
        <v>1248</v>
      </c>
      <c r="O11" s="48">
        <f t="shared" si="1"/>
        <v>6</v>
      </c>
      <c r="P11" s="51"/>
    </row>
    <row r="12" spans="1:16" ht="12">
      <c r="A12" s="45">
        <v>7</v>
      </c>
      <c r="B12" s="46">
        <v>25</v>
      </c>
      <c r="C12" s="48" t="s">
        <v>611</v>
      </c>
      <c r="D12" s="47">
        <v>4</v>
      </c>
      <c r="E12" s="48" t="s">
        <v>276</v>
      </c>
      <c r="F12" s="47">
        <v>5</v>
      </c>
      <c r="G12" s="49">
        <v>2</v>
      </c>
      <c r="H12" s="50" t="s">
        <v>612</v>
      </c>
      <c r="I12" s="50">
        <v>655</v>
      </c>
      <c r="J12" s="47">
        <v>2</v>
      </c>
      <c r="K12" s="49">
        <v>2</v>
      </c>
      <c r="L12" s="50" t="s">
        <v>613</v>
      </c>
      <c r="M12" s="50">
        <v>579</v>
      </c>
      <c r="N12" s="48">
        <f t="shared" si="0"/>
        <v>1234</v>
      </c>
      <c r="O12" s="48">
        <f t="shared" si="1"/>
        <v>7</v>
      </c>
      <c r="P12" s="51"/>
    </row>
    <row r="13" spans="1:16" ht="12">
      <c r="A13" s="45">
        <v>8</v>
      </c>
      <c r="B13" s="46">
        <v>542</v>
      </c>
      <c r="C13" s="48" t="s">
        <v>614</v>
      </c>
      <c r="D13" s="47">
        <v>3</v>
      </c>
      <c r="E13" s="48" t="s">
        <v>72</v>
      </c>
      <c r="F13" s="47">
        <v>4</v>
      </c>
      <c r="G13" s="49">
        <v>4</v>
      </c>
      <c r="H13" s="50" t="s">
        <v>615</v>
      </c>
      <c r="I13" s="50">
        <v>615</v>
      </c>
      <c r="J13" s="47">
        <v>2</v>
      </c>
      <c r="K13" s="49">
        <v>14</v>
      </c>
      <c r="L13" s="50" t="s">
        <v>616</v>
      </c>
      <c r="M13" s="50">
        <v>614</v>
      </c>
      <c r="N13" s="48">
        <f t="shared" si="0"/>
        <v>1229</v>
      </c>
      <c r="O13" s="48">
        <f t="shared" si="1"/>
        <v>8</v>
      </c>
      <c r="P13" s="51"/>
    </row>
    <row r="14" spans="1:16" ht="12">
      <c r="A14" s="45"/>
      <c r="B14" s="46">
        <v>15</v>
      </c>
      <c r="C14" s="48" t="s">
        <v>617</v>
      </c>
      <c r="D14" s="47">
        <v>2</v>
      </c>
      <c r="E14" s="48" t="s">
        <v>263</v>
      </c>
      <c r="F14" s="47">
        <v>7</v>
      </c>
      <c r="G14" s="49">
        <v>5</v>
      </c>
      <c r="H14" s="50" t="s">
        <v>618</v>
      </c>
      <c r="I14" s="50">
        <v>649</v>
      </c>
      <c r="J14" s="47">
        <v>3</v>
      </c>
      <c r="K14" s="49">
        <v>4</v>
      </c>
      <c r="L14" s="50" t="s">
        <v>619</v>
      </c>
      <c r="M14" s="50">
        <v>518</v>
      </c>
      <c r="N14" s="48">
        <f t="shared" si="0"/>
        <v>1167</v>
      </c>
      <c r="O14" s="48">
        <f t="shared" si="1"/>
        <v>9</v>
      </c>
      <c r="P14" s="51"/>
    </row>
    <row r="15" spans="1:16" ht="12">
      <c r="A15" s="45"/>
      <c r="B15" s="46">
        <v>40</v>
      </c>
      <c r="C15" s="48" t="s">
        <v>620</v>
      </c>
      <c r="D15" s="47">
        <v>2</v>
      </c>
      <c r="E15" s="48" t="s">
        <v>276</v>
      </c>
      <c r="F15" s="47">
        <v>7</v>
      </c>
      <c r="G15" s="49">
        <v>7</v>
      </c>
      <c r="H15" s="50" t="s">
        <v>621</v>
      </c>
      <c r="I15" s="50">
        <v>560</v>
      </c>
      <c r="J15" s="47">
        <v>3</v>
      </c>
      <c r="K15" s="49">
        <v>6</v>
      </c>
      <c r="L15" s="50" t="s">
        <v>622</v>
      </c>
      <c r="M15" s="50">
        <v>577</v>
      </c>
      <c r="N15" s="48">
        <f t="shared" si="0"/>
        <v>1137</v>
      </c>
      <c r="O15" s="48">
        <f t="shared" si="1"/>
        <v>10</v>
      </c>
      <c r="P15" s="51"/>
    </row>
    <row r="16" spans="1:16" ht="12">
      <c r="A16" s="45"/>
      <c r="B16" s="46">
        <v>42</v>
      </c>
      <c r="C16" s="48" t="s">
        <v>623</v>
      </c>
      <c r="D16" s="47">
        <v>2</v>
      </c>
      <c r="E16" s="48" t="s">
        <v>276</v>
      </c>
      <c r="F16" s="47">
        <v>4</v>
      </c>
      <c r="G16" s="49">
        <v>3</v>
      </c>
      <c r="H16" s="50" t="s">
        <v>624</v>
      </c>
      <c r="I16" s="50">
        <v>549</v>
      </c>
      <c r="J16" s="47">
        <v>2</v>
      </c>
      <c r="K16" s="49">
        <v>13</v>
      </c>
      <c r="L16" s="50" t="s">
        <v>625</v>
      </c>
      <c r="M16" s="50">
        <v>518</v>
      </c>
      <c r="N16" s="48">
        <f t="shared" si="0"/>
        <v>1067</v>
      </c>
      <c r="O16" s="48">
        <f t="shared" si="1"/>
        <v>11</v>
      </c>
      <c r="P16" s="51"/>
    </row>
    <row r="17" spans="1:16" ht="12">
      <c r="A17" s="45"/>
      <c r="B17" s="46">
        <v>2438</v>
      </c>
      <c r="C17" s="48" t="s">
        <v>626</v>
      </c>
      <c r="D17" s="47">
        <v>2</v>
      </c>
      <c r="E17" s="48" t="s">
        <v>627</v>
      </c>
      <c r="F17" s="47">
        <v>4</v>
      </c>
      <c r="G17" s="49">
        <v>6</v>
      </c>
      <c r="H17" s="50" t="s">
        <v>628</v>
      </c>
      <c r="I17" s="50">
        <v>458</v>
      </c>
      <c r="J17" s="47">
        <v>2</v>
      </c>
      <c r="K17" s="49">
        <v>16</v>
      </c>
      <c r="L17" s="50" t="s">
        <v>629</v>
      </c>
      <c r="M17" s="50">
        <v>560</v>
      </c>
      <c r="N17" s="48">
        <f t="shared" si="0"/>
        <v>1018</v>
      </c>
      <c r="O17" s="48">
        <f t="shared" si="1"/>
        <v>12</v>
      </c>
      <c r="P17" s="51"/>
    </row>
    <row r="18" spans="1:16" ht="12">
      <c r="A18" s="45"/>
      <c r="B18" s="46">
        <v>549</v>
      </c>
      <c r="C18" s="48" t="s">
        <v>630</v>
      </c>
      <c r="D18" s="47">
        <v>3</v>
      </c>
      <c r="E18" s="48" t="s">
        <v>72</v>
      </c>
      <c r="F18" s="47">
        <v>6</v>
      </c>
      <c r="G18" s="49">
        <v>8</v>
      </c>
      <c r="H18" s="50" t="s">
        <v>631</v>
      </c>
      <c r="I18" s="50">
        <v>474</v>
      </c>
      <c r="J18" s="47">
        <v>3</v>
      </c>
      <c r="K18" s="49">
        <v>16</v>
      </c>
      <c r="L18" s="50" t="s">
        <v>632</v>
      </c>
      <c r="M18" s="50">
        <v>544</v>
      </c>
      <c r="N18" s="48">
        <f t="shared" si="0"/>
        <v>1018</v>
      </c>
      <c r="O18" s="48">
        <f t="shared" si="1"/>
        <v>12</v>
      </c>
      <c r="P18" s="51"/>
    </row>
    <row r="19" spans="1:16" ht="12">
      <c r="A19" s="45"/>
      <c r="B19" s="46">
        <v>22</v>
      </c>
      <c r="C19" s="48" t="s">
        <v>633</v>
      </c>
      <c r="D19" s="47">
        <v>2</v>
      </c>
      <c r="E19" s="48" t="s">
        <v>84</v>
      </c>
      <c r="F19" s="47">
        <v>3</v>
      </c>
      <c r="G19" s="49">
        <v>4</v>
      </c>
      <c r="H19" s="50" t="s">
        <v>634</v>
      </c>
      <c r="I19" s="50">
        <v>493</v>
      </c>
      <c r="J19" s="47">
        <v>1</v>
      </c>
      <c r="K19" s="49">
        <v>7</v>
      </c>
      <c r="L19" s="50" t="s">
        <v>635</v>
      </c>
      <c r="M19" s="50">
        <v>444</v>
      </c>
      <c r="N19" s="48">
        <f t="shared" si="0"/>
        <v>937</v>
      </c>
      <c r="O19" s="48">
        <f t="shared" si="1"/>
        <v>14</v>
      </c>
      <c r="P19" s="51"/>
    </row>
    <row r="20" spans="1:16" ht="12">
      <c r="A20" s="45"/>
      <c r="B20" s="46">
        <v>545</v>
      </c>
      <c r="C20" s="48" t="s">
        <v>636</v>
      </c>
      <c r="D20" s="47">
        <v>3</v>
      </c>
      <c r="E20" s="48" t="s">
        <v>72</v>
      </c>
      <c r="F20" s="47">
        <v>3</v>
      </c>
      <c r="G20" s="49">
        <v>5</v>
      </c>
      <c r="H20" s="50" t="s">
        <v>637</v>
      </c>
      <c r="I20" s="50">
        <v>455</v>
      </c>
      <c r="J20" s="47">
        <v>2</v>
      </c>
      <c r="K20" s="49">
        <v>8</v>
      </c>
      <c r="L20" s="50" t="s">
        <v>638</v>
      </c>
      <c r="M20" s="50">
        <v>465</v>
      </c>
      <c r="N20" s="48">
        <f t="shared" si="0"/>
        <v>920</v>
      </c>
      <c r="O20" s="48">
        <f t="shared" si="1"/>
        <v>15</v>
      </c>
      <c r="P20" s="51"/>
    </row>
    <row r="21" spans="1:16" ht="12">
      <c r="A21" s="45"/>
      <c r="B21" s="46">
        <v>1032</v>
      </c>
      <c r="C21" s="48" t="s">
        <v>639</v>
      </c>
      <c r="D21" s="47">
        <v>1</v>
      </c>
      <c r="E21" s="48" t="s">
        <v>76</v>
      </c>
      <c r="F21" s="47">
        <v>2</v>
      </c>
      <c r="G21" s="49">
        <v>7</v>
      </c>
      <c r="H21" s="50" t="s">
        <v>640</v>
      </c>
      <c r="I21" s="50">
        <v>442</v>
      </c>
      <c r="J21" s="47">
        <v>1</v>
      </c>
      <c r="K21" s="49">
        <v>3</v>
      </c>
      <c r="L21" s="50" t="s">
        <v>641</v>
      </c>
      <c r="M21" s="50">
        <v>464</v>
      </c>
      <c r="N21" s="48">
        <f t="shared" si="0"/>
        <v>906</v>
      </c>
      <c r="O21" s="48">
        <f t="shared" si="1"/>
        <v>16</v>
      </c>
      <c r="P21" s="51"/>
    </row>
    <row r="22" spans="1:16" ht="12">
      <c r="A22" s="45"/>
      <c r="B22" s="46">
        <v>550</v>
      </c>
      <c r="C22" s="48" t="s">
        <v>642</v>
      </c>
      <c r="D22" s="47">
        <v>3</v>
      </c>
      <c r="E22" s="48" t="s">
        <v>72</v>
      </c>
      <c r="F22" s="47">
        <v>3</v>
      </c>
      <c r="G22" s="49">
        <v>6</v>
      </c>
      <c r="H22" s="50" t="s">
        <v>643</v>
      </c>
      <c r="I22" s="50">
        <v>353</v>
      </c>
      <c r="J22" s="47">
        <v>2</v>
      </c>
      <c r="K22" s="49">
        <v>9</v>
      </c>
      <c r="L22" s="50" t="s">
        <v>644</v>
      </c>
      <c r="M22" s="50">
        <v>449</v>
      </c>
      <c r="N22" s="48">
        <f t="shared" si="0"/>
        <v>802</v>
      </c>
      <c r="O22" s="48">
        <f t="shared" si="1"/>
        <v>17</v>
      </c>
      <c r="P22" s="51"/>
    </row>
    <row r="23" spans="1:16" ht="12">
      <c r="A23" s="45"/>
      <c r="B23" s="46">
        <v>608</v>
      </c>
      <c r="C23" s="48" t="s">
        <v>645</v>
      </c>
      <c r="D23" s="47">
        <v>1</v>
      </c>
      <c r="E23" s="48" t="s">
        <v>276</v>
      </c>
      <c r="F23" s="47">
        <v>4</v>
      </c>
      <c r="G23" s="49">
        <v>2</v>
      </c>
      <c r="H23" s="50" t="s">
        <v>646</v>
      </c>
      <c r="I23" s="50">
        <v>348</v>
      </c>
      <c r="J23" s="47">
        <v>2</v>
      </c>
      <c r="K23" s="49">
        <v>12</v>
      </c>
      <c r="L23" s="50" t="s">
        <v>647</v>
      </c>
      <c r="M23" s="50">
        <v>414</v>
      </c>
      <c r="N23" s="48">
        <f t="shared" si="0"/>
        <v>762</v>
      </c>
      <c r="O23" s="48">
        <f t="shared" si="1"/>
        <v>18</v>
      </c>
      <c r="P23" s="51"/>
    </row>
    <row r="24" spans="1:16" ht="12">
      <c r="A24" s="45"/>
      <c r="B24" s="46">
        <v>453</v>
      </c>
      <c r="C24" s="48" t="s">
        <v>648</v>
      </c>
      <c r="D24" s="47">
        <v>2</v>
      </c>
      <c r="E24" s="48" t="s">
        <v>395</v>
      </c>
      <c r="F24" s="47">
        <v>6</v>
      </c>
      <c r="G24" s="49">
        <v>3</v>
      </c>
      <c r="H24" s="50" t="s">
        <v>649</v>
      </c>
      <c r="I24" s="50">
        <v>420</v>
      </c>
      <c r="J24" s="47">
        <v>3</v>
      </c>
      <c r="K24" s="49">
        <v>11</v>
      </c>
      <c r="L24" s="50" t="s">
        <v>650</v>
      </c>
      <c r="M24" s="50">
        <v>332</v>
      </c>
      <c r="N24" s="48">
        <f t="shared" si="0"/>
        <v>752</v>
      </c>
      <c r="O24" s="48">
        <f t="shared" si="1"/>
        <v>19</v>
      </c>
      <c r="P24" s="51"/>
    </row>
    <row r="25" spans="1:16" ht="12">
      <c r="A25" s="45"/>
      <c r="B25" s="46">
        <v>255</v>
      </c>
      <c r="C25" s="48" t="s">
        <v>651</v>
      </c>
      <c r="D25" s="47">
        <v>2</v>
      </c>
      <c r="E25" s="48" t="s">
        <v>50</v>
      </c>
      <c r="F25" s="47">
        <v>4</v>
      </c>
      <c r="G25" s="49">
        <v>5</v>
      </c>
      <c r="H25" s="50" t="s">
        <v>652</v>
      </c>
      <c r="I25" s="50">
        <v>363</v>
      </c>
      <c r="J25" s="47">
        <v>2</v>
      </c>
      <c r="K25" s="49">
        <v>15</v>
      </c>
      <c r="L25" s="50" t="s">
        <v>653</v>
      </c>
      <c r="M25" s="50">
        <v>365</v>
      </c>
      <c r="N25" s="48">
        <f t="shared" si="0"/>
        <v>728</v>
      </c>
      <c r="O25" s="48">
        <f t="shared" si="1"/>
        <v>20</v>
      </c>
      <c r="P25" s="51"/>
    </row>
    <row r="26" spans="1:16" ht="12">
      <c r="A26" s="45"/>
      <c r="B26" s="46">
        <v>454</v>
      </c>
      <c r="C26" s="48" t="s">
        <v>654</v>
      </c>
      <c r="D26" s="47">
        <v>2</v>
      </c>
      <c r="E26" s="48" t="s">
        <v>395</v>
      </c>
      <c r="F26" s="47">
        <v>5</v>
      </c>
      <c r="G26" s="49">
        <v>3</v>
      </c>
      <c r="H26" s="50" t="s">
        <v>655</v>
      </c>
      <c r="I26" s="50">
        <v>419</v>
      </c>
      <c r="J26" s="47">
        <v>2</v>
      </c>
      <c r="K26" s="49">
        <v>3</v>
      </c>
      <c r="L26" s="50" t="s">
        <v>656</v>
      </c>
      <c r="M26" s="50">
        <v>305</v>
      </c>
      <c r="N26" s="48">
        <f t="shared" si="0"/>
        <v>724</v>
      </c>
      <c r="O26" s="48">
        <f t="shared" si="1"/>
        <v>21</v>
      </c>
      <c r="P26" s="51"/>
    </row>
    <row r="27" spans="1:16" ht="12">
      <c r="A27" s="45"/>
      <c r="B27" s="46">
        <v>503</v>
      </c>
      <c r="C27" s="48" t="s">
        <v>657</v>
      </c>
      <c r="D27" s="47">
        <v>2</v>
      </c>
      <c r="E27" s="48" t="s">
        <v>72</v>
      </c>
      <c r="F27" s="47">
        <v>4</v>
      </c>
      <c r="G27" s="49">
        <v>7</v>
      </c>
      <c r="H27" s="50" t="s">
        <v>658</v>
      </c>
      <c r="I27" s="50">
        <v>314</v>
      </c>
      <c r="J27" s="47">
        <v>2</v>
      </c>
      <c r="K27" s="49">
        <v>17</v>
      </c>
      <c r="L27" s="50" t="s">
        <v>659</v>
      </c>
      <c r="M27" s="50">
        <v>409</v>
      </c>
      <c r="N27" s="48">
        <f t="shared" si="0"/>
        <v>723</v>
      </c>
      <c r="O27" s="48">
        <f t="shared" si="1"/>
        <v>22</v>
      </c>
      <c r="P27" s="51"/>
    </row>
    <row r="28" spans="1:16" ht="12">
      <c r="A28" s="45"/>
      <c r="B28" s="46">
        <v>591</v>
      </c>
      <c r="C28" s="48" t="s">
        <v>660</v>
      </c>
      <c r="D28" s="47">
        <v>1</v>
      </c>
      <c r="E28" s="48" t="s">
        <v>431</v>
      </c>
      <c r="F28" s="47">
        <v>7</v>
      </c>
      <c r="G28" s="49">
        <v>3</v>
      </c>
      <c r="H28" s="50" t="s">
        <v>661</v>
      </c>
      <c r="I28" s="50">
        <v>366</v>
      </c>
      <c r="J28" s="47">
        <v>3</v>
      </c>
      <c r="K28" s="49">
        <v>2</v>
      </c>
      <c r="L28" s="50" t="s">
        <v>662</v>
      </c>
      <c r="M28" s="50">
        <v>342</v>
      </c>
      <c r="N28" s="48">
        <f t="shared" si="0"/>
        <v>708</v>
      </c>
      <c r="O28" s="48">
        <f t="shared" si="1"/>
        <v>23</v>
      </c>
      <c r="P28" s="51"/>
    </row>
    <row r="29" spans="1:16" ht="12">
      <c r="A29" s="45"/>
      <c r="B29" s="46">
        <v>257</v>
      </c>
      <c r="C29" s="48" t="s">
        <v>663</v>
      </c>
      <c r="D29" s="47">
        <v>2</v>
      </c>
      <c r="E29" s="48" t="s">
        <v>50</v>
      </c>
      <c r="F29" s="47">
        <v>6</v>
      </c>
      <c r="G29" s="49">
        <v>1</v>
      </c>
      <c r="H29" s="50" t="s">
        <v>664</v>
      </c>
      <c r="I29" s="50">
        <v>285</v>
      </c>
      <c r="J29" s="47">
        <v>3</v>
      </c>
      <c r="K29" s="49">
        <v>9</v>
      </c>
      <c r="L29" s="50" t="s">
        <v>665</v>
      </c>
      <c r="M29" s="50">
        <v>299</v>
      </c>
      <c r="N29" s="48">
        <f t="shared" si="0"/>
        <v>584</v>
      </c>
      <c r="O29" s="48">
        <f t="shared" si="1"/>
        <v>24</v>
      </c>
      <c r="P29" s="51"/>
    </row>
    <row r="30" spans="1:16" ht="12">
      <c r="A30" s="45"/>
      <c r="B30" s="46">
        <v>1039</v>
      </c>
      <c r="C30" s="48" t="s">
        <v>666</v>
      </c>
      <c r="D30" s="47">
        <v>1</v>
      </c>
      <c r="E30" s="48" t="s">
        <v>76</v>
      </c>
      <c r="F30" s="47">
        <v>1</v>
      </c>
      <c r="G30" s="49">
        <v>4</v>
      </c>
      <c r="H30" s="50" t="s">
        <v>667</v>
      </c>
      <c r="I30" s="50">
        <v>311</v>
      </c>
      <c r="J30" s="47">
        <v>1</v>
      </c>
      <c r="K30" s="49">
        <v>10</v>
      </c>
      <c r="L30" s="50" t="s">
        <v>668</v>
      </c>
      <c r="M30" s="50">
        <v>273</v>
      </c>
      <c r="N30" s="48">
        <f t="shared" si="0"/>
        <v>584</v>
      </c>
      <c r="O30" s="48">
        <f t="shared" si="1"/>
        <v>24</v>
      </c>
      <c r="P30" s="51"/>
    </row>
    <row r="31" spans="1:16" ht="12">
      <c r="A31" s="45"/>
      <c r="B31" s="46">
        <v>587</v>
      </c>
      <c r="C31" s="48" t="s">
        <v>669</v>
      </c>
      <c r="D31" s="47">
        <v>1</v>
      </c>
      <c r="E31" s="48" t="s">
        <v>431</v>
      </c>
      <c r="F31" s="47">
        <v>3</v>
      </c>
      <c r="G31" s="49">
        <v>7</v>
      </c>
      <c r="H31" s="50" t="s">
        <v>670</v>
      </c>
      <c r="I31" s="50">
        <v>286</v>
      </c>
      <c r="J31" s="47">
        <v>2</v>
      </c>
      <c r="K31" s="49">
        <v>10</v>
      </c>
      <c r="L31" s="50" t="s">
        <v>671</v>
      </c>
      <c r="M31" s="50">
        <v>296</v>
      </c>
      <c r="N31" s="48">
        <f t="shared" si="0"/>
        <v>582</v>
      </c>
      <c r="O31" s="48">
        <f t="shared" si="1"/>
        <v>26</v>
      </c>
      <c r="P31" s="51"/>
    </row>
    <row r="32" spans="1:16" ht="12">
      <c r="A32" s="45"/>
      <c r="B32" s="46">
        <v>584</v>
      </c>
      <c r="C32" s="48" t="s">
        <v>672</v>
      </c>
      <c r="D32" s="47">
        <v>1</v>
      </c>
      <c r="E32" s="48" t="s">
        <v>673</v>
      </c>
      <c r="F32" s="47">
        <v>3</v>
      </c>
      <c r="G32" s="49">
        <v>8</v>
      </c>
      <c r="H32" s="50" t="s">
        <v>674</v>
      </c>
      <c r="I32" s="50">
        <v>257</v>
      </c>
      <c r="J32" s="47">
        <v>2</v>
      </c>
      <c r="K32" s="49">
        <v>11</v>
      </c>
      <c r="L32" s="50" t="s">
        <v>675</v>
      </c>
      <c r="M32" s="50">
        <v>278</v>
      </c>
      <c r="N32" s="48">
        <f t="shared" si="0"/>
        <v>535</v>
      </c>
      <c r="O32" s="48">
        <f t="shared" si="1"/>
        <v>27</v>
      </c>
      <c r="P32" s="51"/>
    </row>
    <row r="33" spans="1:16" ht="12">
      <c r="A33" s="45"/>
      <c r="B33" s="46">
        <v>622</v>
      </c>
      <c r="C33" s="48" t="s">
        <v>676</v>
      </c>
      <c r="D33" s="47">
        <v>1</v>
      </c>
      <c r="E33" s="48" t="s">
        <v>325</v>
      </c>
      <c r="F33" s="47">
        <v>5</v>
      </c>
      <c r="G33" s="49">
        <v>7</v>
      </c>
      <c r="H33" s="50" t="s">
        <v>677</v>
      </c>
      <c r="I33" s="50">
        <v>253</v>
      </c>
      <c r="J33" s="47">
        <v>2</v>
      </c>
      <c r="K33" s="49">
        <v>7</v>
      </c>
      <c r="L33" s="50" t="s">
        <v>678</v>
      </c>
      <c r="M33" s="50">
        <v>274</v>
      </c>
      <c r="N33" s="48">
        <f t="shared" si="0"/>
        <v>527</v>
      </c>
      <c r="O33" s="48">
        <f t="shared" si="1"/>
        <v>28</v>
      </c>
      <c r="P33" s="51"/>
    </row>
    <row r="34" spans="1:16" ht="12">
      <c r="A34" s="45"/>
      <c r="B34" s="46">
        <v>2703</v>
      </c>
      <c r="C34" s="48" t="s">
        <v>679</v>
      </c>
      <c r="D34" s="47">
        <v>2</v>
      </c>
      <c r="E34" s="48" t="s">
        <v>61</v>
      </c>
      <c r="F34" s="47">
        <v>7</v>
      </c>
      <c r="G34" s="49">
        <v>8</v>
      </c>
      <c r="H34" s="50" t="s">
        <v>680</v>
      </c>
      <c r="I34" s="50">
        <v>174</v>
      </c>
      <c r="J34" s="47">
        <v>3</v>
      </c>
      <c r="K34" s="49">
        <v>7</v>
      </c>
      <c r="L34" s="50" t="s">
        <v>681</v>
      </c>
      <c r="M34" s="50">
        <v>286</v>
      </c>
      <c r="N34" s="48">
        <f t="shared" si="0"/>
        <v>460</v>
      </c>
      <c r="O34" s="48">
        <f t="shared" si="1"/>
        <v>29</v>
      </c>
      <c r="P34" s="51"/>
    </row>
    <row r="35" spans="1:16" ht="12">
      <c r="A35" s="45"/>
      <c r="B35" s="46">
        <v>254</v>
      </c>
      <c r="C35" s="48" t="s">
        <v>682</v>
      </c>
      <c r="D35" s="47">
        <v>2</v>
      </c>
      <c r="E35" s="48" t="s">
        <v>50</v>
      </c>
      <c r="F35" s="47">
        <v>3</v>
      </c>
      <c r="G35" s="49">
        <v>2</v>
      </c>
      <c r="H35" s="50" t="s">
        <v>683</v>
      </c>
      <c r="I35" s="50">
        <v>251</v>
      </c>
      <c r="J35" s="47">
        <v>1</v>
      </c>
      <c r="K35" s="49">
        <v>5</v>
      </c>
      <c r="L35" s="50" t="s">
        <v>684</v>
      </c>
      <c r="M35" s="50">
        <v>165</v>
      </c>
      <c r="N35" s="48">
        <f t="shared" si="0"/>
        <v>416</v>
      </c>
      <c r="O35" s="48">
        <f t="shared" si="1"/>
        <v>30</v>
      </c>
      <c r="P35" s="51"/>
    </row>
    <row r="36" spans="1:16" ht="12">
      <c r="A36" s="45"/>
      <c r="B36" s="46">
        <v>101</v>
      </c>
      <c r="C36" s="48" t="s">
        <v>685</v>
      </c>
      <c r="D36" s="47">
        <v>2</v>
      </c>
      <c r="E36" s="48" t="s">
        <v>102</v>
      </c>
      <c r="F36" s="47">
        <v>5</v>
      </c>
      <c r="G36" s="49">
        <v>5</v>
      </c>
      <c r="H36" s="50" t="s">
        <v>686</v>
      </c>
      <c r="I36" s="50">
        <v>170</v>
      </c>
      <c r="J36" s="47">
        <v>2</v>
      </c>
      <c r="K36" s="49">
        <v>5</v>
      </c>
      <c r="L36" s="50" t="s">
        <v>687</v>
      </c>
      <c r="M36" s="50">
        <v>209</v>
      </c>
      <c r="N36" s="48">
        <f t="shared" si="0"/>
        <v>379</v>
      </c>
      <c r="O36" s="48">
        <f t="shared" si="1"/>
        <v>31</v>
      </c>
      <c r="P36" s="51"/>
    </row>
    <row r="37" spans="1:16" ht="12">
      <c r="A37" s="45"/>
      <c r="B37" s="46">
        <v>506</v>
      </c>
      <c r="C37" s="48" t="s">
        <v>688</v>
      </c>
      <c r="D37" s="47">
        <v>2</v>
      </c>
      <c r="E37" s="48" t="s">
        <v>72</v>
      </c>
      <c r="F37" s="47">
        <v>6</v>
      </c>
      <c r="G37" s="49">
        <v>6</v>
      </c>
      <c r="H37" s="50" t="s">
        <v>689</v>
      </c>
      <c r="I37" s="50">
        <v>131</v>
      </c>
      <c r="J37" s="47">
        <v>3</v>
      </c>
      <c r="K37" s="49">
        <v>14</v>
      </c>
      <c r="L37" s="50" t="s">
        <v>690</v>
      </c>
      <c r="M37" s="50">
        <v>210</v>
      </c>
      <c r="N37" s="48">
        <f t="shared" si="0"/>
        <v>341</v>
      </c>
      <c r="O37" s="48">
        <f t="shared" si="1"/>
        <v>32</v>
      </c>
      <c r="P37" s="51"/>
    </row>
    <row r="38" spans="1:16" ht="12">
      <c r="A38" s="45"/>
      <c r="B38" s="46">
        <v>1046</v>
      </c>
      <c r="C38" s="48" t="s">
        <v>691</v>
      </c>
      <c r="D38" s="47">
        <v>1</v>
      </c>
      <c r="E38" s="48" t="s">
        <v>76</v>
      </c>
      <c r="F38" s="47">
        <v>1</v>
      </c>
      <c r="G38" s="49">
        <v>8</v>
      </c>
      <c r="H38" s="50" t="s">
        <v>692</v>
      </c>
      <c r="I38" s="50">
        <v>192</v>
      </c>
      <c r="J38" s="47">
        <v>1</v>
      </c>
      <c r="K38" s="49">
        <v>14</v>
      </c>
      <c r="L38" s="50" t="s">
        <v>693</v>
      </c>
      <c r="M38" s="50">
        <v>134</v>
      </c>
      <c r="N38" s="48">
        <f t="shared" si="0"/>
        <v>326</v>
      </c>
      <c r="O38" s="48">
        <f t="shared" si="1"/>
        <v>33</v>
      </c>
      <c r="P38" s="51"/>
    </row>
    <row r="39" spans="1:16" ht="12">
      <c r="A39" s="45"/>
      <c r="B39" s="46">
        <v>2701</v>
      </c>
      <c r="C39" s="48" t="s">
        <v>694</v>
      </c>
      <c r="D39" s="47">
        <v>1</v>
      </c>
      <c r="E39" s="48" t="s">
        <v>61</v>
      </c>
      <c r="F39" s="47">
        <v>1</v>
      </c>
      <c r="G39" s="49">
        <v>6</v>
      </c>
      <c r="H39" s="50" t="s">
        <v>695</v>
      </c>
      <c r="I39" s="50">
        <v>147</v>
      </c>
      <c r="J39" s="47">
        <v>1</v>
      </c>
      <c r="K39" s="49">
        <v>12</v>
      </c>
      <c r="L39" s="50" t="s">
        <v>696</v>
      </c>
      <c r="M39" s="50">
        <v>175</v>
      </c>
      <c r="N39" s="48">
        <f t="shared" si="0"/>
        <v>322</v>
      </c>
      <c r="O39" s="48">
        <f t="shared" si="1"/>
        <v>34</v>
      </c>
      <c r="P39" s="51"/>
    </row>
    <row r="40" spans="1:16" ht="12">
      <c r="A40" s="45"/>
      <c r="B40" s="46">
        <v>1026</v>
      </c>
      <c r="C40" s="48" t="s">
        <v>697</v>
      </c>
      <c r="D40" s="47">
        <v>2</v>
      </c>
      <c r="E40" s="48" t="s">
        <v>76</v>
      </c>
      <c r="F40" s="47">
        <v>7</v>
      </c>
      <c r="G40" s="49">
        <v>1</v>
      </c>
      <c r="H40" s="50" t="s">
        <v>698</v>
      </c>
      <c r="I40" s="50">
        <v>181</v>
      </c>
      <c r="J40" s="47">
        <v>3</v>
      </c>
      <c r="K40" s="49">
        <v>17</v>
      </c>
      <c r="L40" s="50" t="s">
        <v>699</v>
      </c>
      <c r="M40" s="50">
        <v>98</v>
      </c>
      <c r="N40" s="48">
        <f t="shared" si="0"/>
        <v>279</v>
      </c>
      <c r="O40" s="48">
        <f t="shared" si="1"/>
        <v>35</v>
      </c>
      <c r="P40" s="51"/>
    </row>
    <row r="41" spans="1:16" ht="12">
      <c r="A41" s="45"/>
      <c r="B41" s="46">
        <v>117</v>
      </c>
      <c r="C41" s="48" t="s">
        <v>700</v>
      </c>
      <c r="D41" s="47">
        <v>1</v>
      </c>
      <c r="E41" s="48" t="s">
        <v>102</v>
      </c>
      <c r="F41" s="47">
        <v>1</v>
      </c>
      <c r="G41" s="49">
        <v>2</v>
      </c>
      <c r="H41" s="50" t="s">
        <v>701</v>
      </c>
      <c r="I41" s="50">
        <v>153</v>
      </c>
      <c r="J41" s="47">
        <v>1</v>
      </c>
      <c r="K41" s="49">
        <v>8</v>
      </c>
      <c r="L41" s="50" t="s">
        <v>702</v>
      </c>
      <c r="M41" s="50">
        <v>108</v>
      </c>
      <c r="N41" s="48">
        <f t="shared" si="0"/>
        <v>261</v>
      </c>
      <c r="O41" s="48">
        <f t="shared" si="1"/>
        <v>36</v>
      </c>
      <c r="P41" s="51"/>
    </row>
    <row r="42" spans="1:16" ht="12">
      <c r="A42" s="45"/>
      <c r="B42" s="46">
        <v>107</v>
      </c>
      <c r="C42" s="48" t="s">
        <v>703</v>
      </c>
      <c r="D42" s="47">
        <v>2</v>
      </c>
      <c r="E42" s="48" t="s">
        <v>102</v>
      </c>
      <c r="F42" s="47">
        <v>6</v>
      </c>
      <c r="G42" s="49">
        <v>4</v>
      </c>
      <c r="H42" s="50" t="s">
        <v>704</v>
      </c>
      <c r="I42" s="50">
        <v>111</v>
      </c>
      <c r="J42" s="47">
        <v>3</v>
      </c>
      <c r="K42" s="49">
        <v>12</v>
      </c>
      <c r="L42" s="50" t="s">
        <v>705</v>
      </c>
      <c r="M42" s="50">
        <v>148</v>
      </c>
      <c r="N42" s="48">
        <f t="shared" si="0"/>
        <v>259</v>
      </c>
      <c r="O42" s="48">
        <f t="shared" si="1"/>
        <v>37</v>
      </c>
      <c r="P42" s="51"/>
    </row>
    <row r="43" spans="1:16" ht="12">
      <c r="A43" s="45"/>
      <c r="B43" s="46">
        <v>1050</v>
      </c>
      <c r="C43" s="48" t="s">
        <v>706</v>
      </c>
      <c r="D43" s="47">
        <v>1</v>
      </c>
      <c r="E43" s="48" t="s">
        <v>76</v>
      </c>
      <c r="F43" s="47">
        <v>1</v>
      </c>
      <c r="G43" s="49">
        <v>5</v>
      </c>
      <c r="H43" s="50" t="s">
        <v>707</v>
      </c>
      <c r="I43" s="50">
        <v>140</v>
      </c>
      <c r="J43" s="47">
        <v>1</v>
      </c>
      <c r="K43" s="49">
        <v>11</v>
      </c>
      <c r="L43" s="50" t="s">
        <v>708</v>
      </c>
      <c r="M43" s="50">
        <v>108</v>
      </c>
      <c r="N43" s="48">
        <f t="shared" si="0"/>
        <v>248</v>
      </c>
      <c r="O43" s="48">
        <f t="shared" si="1"/>
        <v>38</v>
      </c>
      <c r="P43" s="51"/>
    </row>
    <row r="44" spans="1:16" ht="12">
      <c r="A44" s="45"/>
      <c r="B44" s="46">
        <v>114</v>
      </c>
      <c r="C44" s="48" t="s">
        <v>709</v>
      </c>
      <c r="D44" s="47">
        <v>1</v>
      </c>
      <c r="E44" s="48" t="s">
        <v>102</v>
      </c>
      <c r="F44" s="47">
        <v>2</v>
      </c>
      <c r="G44" s="49">
        <v>5</v>
      </c>
      <c r="H44" s="50" t="s">
        <v>710</v>
      </c>
      <c r="I44" s="50">
        <v>102</v>
      </c>
      <c r="J44" s="47">
        <v>1</v>
      </c>
      <c r="K44" s="49">
        <v>1</v>
      </c>
      <c r="L44" s="50" t="s">
        <v>711</v>
      </c>
      <c r="M44" s="50">
        <v>104</v>
      </c>
      <c r="N44" s="48">
        <f t="shared" si="0"/>
        <v>206</v>
      </c>
      <c r="O44" s="48">
        <f t="shared" si="1"/>
        <v>39</v>
      </c>
      <c r="P44" s="51"/>
    </row>
    <row r="45" spans="1:16" ht="12">
      <c r="A45" s="45"/>
      <c r="B45" s="46">
        <v>1044</v>
      </c>
      <c r="C45" s="48" t="s">
        <v>712</v>
      </c>
      <c r="D45" s="47">
        <v>1</v>
      </c>
      <c r="E45" s="48" t="s">
        <v>76</v>
      </c>
      <c r="F45" s="47">
        <v>2</v>
      </c>
      <c r="G45" s="49">
        <v>6</v>
      </c>
      <c r="H45" s="50" t="s">
        <v>713</v>
      </c>
      <c r="I45" s="50">
        <v>28</v>
      </c>
      <c r="J45" s="47">
        <v>1</v>
      </c>
      <c r="K45" s="49">
        <v>2</v>
      </c>
      <c r="L45" s="50" t="s">
        <v>714</v>
      </c>
      <c r="M45" s="50">
        <v>53</v>
      </c>
      <c r="N45" s="48">
        <f t="shared" si="0"/>
        <v>81</v>
      </c>
      <c r="O45" s="48">
        <f t="shared" si="1"/>
        <v>40</v>
      </c>
      <c r="P45" s="51"/>
    </row>
    <row r="46" spans="1:16" ht="12">
      <c r="A46" s="45"/>
      <c r="B46" s="46">
        <v>113</v>
      </c>
      <c r="C46" s="48" t="s">
        <v>715</v>
      </c>
      <c r="D46" s="47">
        <v>1</v>
      </c>
      <c r="E46" s="48" t="s">
        <v>102</v>
      </c>
      <c r="F46" s="47">
        <v>1</v>
      </c>
      <c r="G46" s="49">
        <v>3</v>
      </c>
      <c r="H46" s="50" t="s">
        <v>716</v>
      </c>
      <c r="I46" s="50">
        <v>0</v>
      </c>
      <c r="J46" s="47">
        <v>1</v>
      </c>
      <c r="K46" s="49">
        <v>9</v>
      </c>
      <c r="L46" s="50" t="s">
        <v>717</v>
      </c>
      <c r="M46" s="50">
        <v>76</v>
      </c>
      <c r="N46" s="48">
        <f t="shared" si="0"/>
        <v>76</v>
      </c>
      <c r="O46" s="48">
        <f t="shared" si="1"/>
        <v>41</v>
      </c>
      <c r="P46" s="51"/>
    </row>
    <row r="47" spans="1:16" ht="12">
      <c r="A47" s="45"/>
      <c r="B47" s="46">
        <v>1047</v>
      </c>
      <c r="C47" s="48" t="s">
        <v>718</v>
      </c>
      <c r="D47" s="47">
        <v>1</v>
      </c>
      <c r="E47" s="48" t="s">
        <v>76</v>
      </c>
      <c r="F47" s="47">
        <v>2</v>
      </c>
      <c r="G47" s="49">
        <v>4</v>
      </c>
      <c r="H47" s="50" t="s">
        <v>719</v>
      </c>
      <c r="I47" s="50">
        <v>7</v>
      </c>
      <c r="J47" s="47">
        <v>1</v>
      </c>
      <c r="K47" s="49">
        <v>17</v>
      </c>
      <c r="L47" s="50" t="s">
        <v>720</v>
      </c>
      <c r="M47" s="50">
        <v>22</v>
      </c>
      <c r="N47" s="48">
        <f t="shared" si="0"/>
        <v>29</v>
      </c>
      <c r="O47" s="48">
        <f t="shared" si="1"/>
        <v>42</v>
      </c>
      <c r="P47" s="51"/>
    </row>
    <row r="48" spans="1:16" ht="12">
      <c r="A48" s="45"/>
      <c r="B48" s="46">
        <v>524</v>
      </c>
      <c r="C48" s="48" t="s">
        <v>721</v>
      </c>
      <c r="D48" s="47">
        <v>1</v>
      </c>
      <c r="E48" s="48" t="s">
        <v>72</v>
      </c>
      <c r="F48" s="47">
        <v>2</v>
      </c>
      <c r="G48" s="49">
        <v>8</v>
      </c>
      <c r="H48" s="50" t="s">
        <v>722</v>
      </c>
      <c r="I48" s="50">
        <v>1</v>
      </c>
      <c r="J48" s="47">
        <v>1</v>
      </c>
      <c r="K48" s="49">
        <v>4</v>
      </c>
      <c r="L48" s="50" t="s">
        <v>723</v>
      </c>
      <c r="M48" s="50">
        <v>0</v>
      </c>
      <c r="N48" s="48">
        <f t="shared" si="0"/>
        <v>1</v>
      </c>
      <c r="O48" s="48">
        <f t="shared" si="1"/>
        <v>43</v>
      </c>
      <c r="P48" s="51"/>
    </row>
    <row r="49" spans="1:16" ht="12">
      <c r="A49" s="45"/>
      <c r="B49" s="46">
        <v>1037</v>
      </c>
      <c r="C49" s="48" t="s">
        <v>724</v>
      </c>
      <c r="D49" s="47">
        <v>1</v>
      </c>
      <c r="E49" s="48" t="s">
        <v>76</v>
      </c>
      <c r="F49" s="47">
        <v>2</v>
      </c>
      <c r="G49" s="49">
        <v>3</v>
      </c>
      <c r="H49" s="50" t="s">
        <v>725</v>
      </c>
      <c r="I49" s="50">
        <v>0</v>
      </c>
      <c r="J49" s="47">
        <v>1</v>
      </c>
      <c r="K49" s="49">
        <v>16</v>
      </c>
      <c r="L49" s="50" t="s">
        <v>726</v>
      </c>
      <c r="M49" s="50">
        <v>0</v>
      </c>
      <c r="N49" s="48">
        <f t="shared" si="0"/>
        <v>0</v>
      </c>
      <c r="O49" s="48">
        <f t="shared" si="1"/>
        <v>44</v>
      </c>
      <c r="P49" s="51"/>
    </row>
    <row r="50" spans="1:16" ht="12">
      <c r="A50" s="45"/>
      <c r="B50" s="46">
        <v>1025</v>
      </c>
      <c r="C50" s="48" t="s">
        <v>727</v>
      </c>
      <c r="D50" s="47">
        <v>2</v>
      </c>
      <c r="E50" s="48" t="s">
        <v>76</v>
      </c>
      <c r="F50" s="47">
        <v>7</v>
      </c>
      <c r="G50" s="49">
        <v>6</v>
      </c>
      <c r="H50" s="50" t="s">
        <v>728</v>
      </c>
      <c r="I50" s="50">
        <v>61</v>
      </c>
      <c r="J50" s="47">
        <v>3</v>
      </c>
      <c r="K50" s="49">
        <v>5</v>
      </c>
      <c r="L50" s="50" t="s">
        <v>252</v>
      </c>
      <c r="M50" s="50"/>
      <c r="N50" s="48" t="s">
        <v>253</v>
      </c>
      <c r="O50" s="48"/>
      <c r="P50" s="51"/>
    </row>
    <row r="51" spans="1:16" ht="12">
      <c r="A51" s="45"/>
      <c r="B51" s="46">
        <v>522</v>
      </c>
      <c r="C51" s="48" t="s">
        <v>729</v>
      </c>
      <c r="D51" s="47">
        <v>1</v>
      </c>
      <c r="E51" s="48" t="s">
        <v>72</v>
      </c>
      <c r="F51" s="47">
        <v>1</v>
      </c>
      <c r="G51" s="49">
        <v>7</v>
      </c>
      <c r="H51" s="50" t="s">
        <v>252</v>
      </c>
      <c r="I51" s="50"/>
      <c r="J51" s="47">
        <v>1</v>
      </c>
      <c r="K51" s="49">
        <v>13</v>
      </c>
      <c r="L51" s="50" t="s">
        <v>252</v>
      </c>
      <c r="M51" s="50"/>
      <c r="N51" s="48" t="s">
        <v>252</v>
      </c>
      <c r="O51" s="48"/>
      <c r="P51" s="51"/>
    </row>
    <row r="52" spans="1:16" ht="12">
      <c r="A52" s="45"/>
      <c r="B52" s="46">
        <v>1041</v>
      </c>
      <c r="C52" s="48" t="s">
        <v>730</v>
      </c>
      <c r="D52" s="47">
        <v>1</v>
      </c>
      <c r="E52" s="48" t="s">
        <v>76</v>
      </c>
      <c r="F52" s="47">
        <v>2</v>
      </c>
      <c r="G52" s="49">
        <v>2</v>
      </c>
      <c r="H52" s="50" t="s">
        <v>252</v>
      </c>
      <c r="I52" s="50"/>
      <c r="J52" s="47">
        <v>1</v>
      </c>
      <c r="K52" s="49">
        <v>15</v>
      </c>
      <c r="L52" s="50" t="s">
        <v>252</v>
      </c>
      <c r="M52" s="50"/>
      <c r="N52" s="48" t="s">
        <v>252</v>
      </c>
      <c r="O52" s="48"/>
      <c r="P52" s="51"/>
    </row>
    <row r="53" spans="1:16" ht="12">
      <c r="A53" s="45"/>
      <c r="B53" s="46">
        <v>1020</v>
      </c>
      <c r="C53" s="48" t="s">
        <v>731</v>
      </c>
      <c r="D53" s="47">
        <v>2</v>
      </c>
      <c r="E53" s="48" t="s">
        <v>76</v>
      </c>
      <c r="F53" s="47">
        <v>3</v>
      </c>
      <c r="G53" s="49">
        <v>3</v>
      </c>
      <c r="H53" s="50" t="s">
        <v>252</v>
      </c>
      <c r="I53" s="50"/>
      <c r="J53" s="47">
        <v>1</v>
      </c>
      <c r="K53" s="49">
        <v>6</v>
      </c>
      <c r="L53" s="50" t="s">
        <v>252</v>
      </c>
      <c r="M53" s="50"/>
      <c r="N53" s="48" t="s">
        <v>252</v>
      </c>
      <c r="O53" s="48"/>
      <c r="P53" s="51"/>
    </row>
    <row r="54" spans="1:16" ht="12">
      <c r="A54" s="45"/>
      <c r="B54" s="46">
        <v>259</v>
      </c>
      <c r="C54" s="48" t="s">
        <v>732</v>
      </c>
      <c r="D54" s="47">
        <v>2</v>
      </c>
      <c r="E54" s="48" t="s">
        <v>50</v>
      </c>
      <c r="F54" s="47">
        <v>5</v>
      </c>
      <c r="G54" s="49">
        <v>4</v>
      </c>
      <c r="H54" s="50" t="s">
        <v>252</v>
      </c>
      <c r="I54" s="50"/>
      <c r="J54" s="47">
        <v>2</v>
      </c>
      <c r="K54" s="49">
        <v>4</v>
      </c>
      <c r="L54" s="50" t="s">
        <v>252</v>
      </c>
      <c r="M54" s="50"/>
      <c r="N54" s="48" t="s">
        <v>252</v>
      </c>
      <c r="O54" s="48"/>
      <c r="P54" s="51"/>
    </row>
    <row r="55" spans="1:16" ht="12">
      <c r="A55" s="45"/>
      <c r="B55" s="46">
        <v>624</v>
      </c>
      <c r="C55" s="48" t="s">
        <v>733</v>
      </c>
      <c r="D55" s="47">
        <v>1</v>
      </c>
      <c r="E55" s="48" t="s">
        <v>325</v>
      </c>
      <c r="F55" s="47">
        <v>6</v>
      </c>
      <c r="G55" s="49">
        <v>5</v>
      </c>
      <c r="H55" s="50" t="s">
        <v>252</v>
      </c>
      <c r="I55" s="50"/>
      <c r="J55" s="47">
        <v>3</v>
      </c>
      <c r="K55" s="49">
        <v>13</v>
      </c>
      <c r="L55" s="50" t="s">
        <v>252</v>
      </c>
      <c r="M55" s="50"/>
      <c r="N55" s="48" t="s">
        <v>252</v>
      </c>
      <c r="O55" s="48"/>
      <c r="P55" s="51"/>
    </row>
    <row r="56" spans="1:16" ht="12">
      <c r="A56" s="45"/>
      <c r="B56" s="46">
        <v>627</v>
      </c>
      <c r="C56" s="48" t="s">
        <v>734</v>
      </c>
      <c r="D56" s="47">
        <v>1</v>
      </c>
      <c r="E56" s="48" t="s">
        <v>325</v>
      </c>
      <c r="F56" s="47">
        <v>7</v>
      </c>
      <c r="G56" s="49">
        <v>2</v>
      </c>
      <c r="H56" s="50" t="s">
        <v>252</v>
      </c>
      <c r="I56" s="50"/>
      <c r="J56" s="47">
        <v>3</v>
      </c>
      <c r="K56" s="49">
        <v>1</v>
      </c>
      <c r="L56" s="50" t="s">
        <v>252</v>
      </c>
      <c r="M56" s="50"/>
      <c r="N56" s="48" t="s">
        <v>252</v>
      </c>
      <c r="O56" s="48"/>
      <c r="P56" s="51"/>
    </row>
    <row r="57" spans="1:16" ht="12">
      <c r="A57" s="45"/>
      <c r="B57" s="46"/>
      <c r="C57" s="48"/>
      <c r="D57" s="48"/>
      <c r="E57" s="48"/>
      <c r="F57" s="48"/>
      <c r="G57" s="50"/>
      <c r="H57" s="50"/>
      <c r="I57" s="50"/>
      <c r="J57" s="47"/>
      <c r="K57" s="49"/>
      <c r="L57" s="50"/>
      <c r="M57" s="50"/>
      <c r="N57" s="48"/>
      <c r="O57" s="48"/>
      <c r="P57" s="51"/>
    </row>
    <row r="58" spans="1:16" ht="12">
      <c r="A58" s="45"/>
      <c r="B58" s="46"/>
      <c r="C58" s="48"/>
      <c r="D58" s="48"/>
      <c r="E58" s="48"/>
      <c r="F58" s="48"/>
      <c r="G58" s="50"/>
      <c r="H58" s="50"/>
      <c r="I58" s="50"/>
      <c r="J58" s="47"/>
      <c r="K58" s="49"/>
      <c r="L58" s="50"/>
      <c r="M58" s="50"/>
      <c r="N58" s="48"/>
      <c r="O58" s="48"/>
      <c r="P58" s="51"/>
    </row>
    <row r="59" spans="1:16" ht="12">
      <c r="A59" s="45"/>
      <c r="B59" s="33"/>
      <c r="C59" s="33"/>
      <c r="D59" s="33"/>
      <c r="E59" s="33"/>
      <c r="F59" s="33"/>
      <c r="G59" s="33"/>
      <c r="H59" s="33"/>
      <c r="I59" s="33"/>
      <c r="J59" s="32"/>
      <c r="K59" s="32"/>
      <c r="L59" s="33"/>
      <c r="M59" s="33"/>
      <c r="N59" s="33"/>
      <c r="O59" s="33"/>
      <c r="P59" s="45"/>
    </row>
    <row r="60" spans="1:16" ht="12">
      <c r="A60" s="45"/>
      <c r="B60" s="45"/>
      <c r="C60" s="45"/>
      <c r="D60" s="45"/>
      <c r="E60" s="45"/>
      <c r="F60" s="45"/>
      <c r="G60" s="45"/>
      <c r="H60" s="45"/>
      <c r="I60" s="45"/>
      <c r="J60" s="86"/>
      <c r="K60" s="86"/>
      <c r="L60" s="45"/>
      <c r="M60" s="45"/>
      <c r="N60" s="45"/>
      <c r="O60" s="45"/>
      <c r="P60" s="45"/>
    </row>
    <row r="61" spans="1:16" ht="12">
      <c r="A61" s="45"/>
      <c r="B61" s="45"/>
      <c r="C61" s="45"/>
      <c r="D61" s="45"/>
      <c r="E61" s="45"/>
      <c r="F61" s="45"/>
      <c r="G61" s="45"/>
      <c r="H61" s="45"/>
      <c r="I61" s="45"/>
      <c r="J61" s="86"/>
      <c r="K61" s="86"/>
      <c r="L61" s="45"/>
      <c r="M61" s="45"/>
      <c r="N61" s="45"/>
      <c r="O61" s="45"/>
      <c r="P61" s="45"/>
    </row>
    <row r="62" spans="1:16" ht="12">
      <c r="A62" s="45"/>
      <c r="B62" s="45"/>
      <c r="C62" s="45"/>
      <c r="D62" s="45"/>
      <c r="E62" s="45"/>
      <c r="F62" s="45"/>
      <c r="G62" s="45"/>
      <c r="H62" s="45"/>
      <c r="I62" s="45"/>
      <c r="J62" s="86"/>
      <c r="K62" s="86"/>
      <c r="L62" s="45"/>
      <c r="M62" s="45"/>
      <c r="N62" s="45"/>
      <c r="O62" s="45"/>
      <c r="P62" s="45"/>
    </row>
    <row r="63" spans="1:16" ht="12">
      <c r="A63" s="45"/>
      <c r="B63" s="45"/>
      <c r="C63" s="45"/>
      <c r="D63" s="45"/>
      <c r="E63" s="45"/>
      <c r="F63" s="45"/>
      <c r="G63" s="45"/>
      <c r="H63" s="45"/>
      <c r="I63" s="45"/>
      <c r="J63" s="86"/>
      <c r="K63" s="86"/>
      <c r="L63" s="45"/>
      <c r="M63" s="45"/>
      <c r="N63" s="45"/>
      <c r="O63" s="45"/>
      <c r="P63" s="45"/>
    </row>
    <row r="64" spans="1:16" ht="12">
      <c r="A64" s="45"/>
      <c r="B64" s="45"/>
      <c r="C64" s="45"/>
      <c r="D64" s="45"/>
      <c r="E64" s="45"/>
      <c r="F64" s="45"/>
      <c r="G64" s="45"/>
      <c r="H64" s="45"/>
      <c r="I64" s="45"/>
      <c r="J64" s="86"/>
      <c r="K64" s="86"/>
      <c r="L64" s="45"/>
      <c r="M64" s="45"/>
      <c r="N64" s="45"/>
      <c r="O64" s="45"/>
      <c r="P64" s="45"/>
    </row>
    <row r="65" spans="1:16" ht="12">
      <c r="A65" s="45"/>
      <c r="B65" s="45"/>
      <c r="C65" s="45"/>
      <c r="D65" s="45"/>
      <c r="E65" s="45"/>
      <c r="F65" s="45"/>
      <c r="G65" s="45"/>
      <c r="H65" s="45"/>
      <c r="I65" s="45"/>
      <c r="J65" s="86"/>
      <c r="K65" s="86"/>
      <c r="L65" s="45"/>
      <c r="M65" s="45"/>
      <c r="N65" s="45"/>
      <c r="O65" s="45"/>
      <c r="P65" s="45"/>
    </row>
    <row r="66" spans="1:16" ht="12">
      <c r="A66" s="45"/>
      <c r="B66" s="45"/>
      <c r="C66" s="45"/>
      <c r="D66" s="45"/>
      <c r="E66" s="45"/>
      <c r="F66" s="45"/>
      <c r="G66" s="45"/>
      <c r="H66" s="45"/>
      <c r="I66" s="45"/>
      <c r="J66" s="86"/>
      <c r="K66" s="86"/>
      <c r="L66" s="45"/>
      <c r="M66" s="45"/>
      <c r="N66" s="45"/>
      <c r="O66" s="45"/>
      <c r="P66" s="45"/>
    </row>
    <row r="67" spans="1:16" ht="12">
      <c r="A67" s="45"/>
      <c r="B67" s="45"/>
      <c r="C67" s="45"/>
      <c r="D67" s="45"/>
      <c r="E67" s="45"/>
      <c r="F67" s="45"/>
      <c r="G67" s="45"/>
      <c r="H67" s="45"/>
      <c r="I67" s="45"/>
      <c r="J67" s="86"/>
      <c r="K67" s="86"/>
      <c r="L67" s="45"/>
      <c r="M67" s="45"/>
      <c r="N67" s="45"/>
      <c r="O67" s="45"/>
      <c r="P67" s="45"/>
    </row>
    <row r="68" spans="1:16" ht="12">
      <c r="A68" s="45"/>
      <c r="B68" s="45"/>
      <c r="C68" s="45"/>
      <c r="D68" s="45"/>
      <c r="E68" s="45"/>
      <c r="F68" s="45"/>
      <c r="G68" s="45"/>
      <c r="H68" s="45"/>
      <c r="I68" s="45"/>
      <c r="J68" s="86"/>
      <c r="K68" s="86"/>
      <c r="L68" s="45"/>
      <c r="M68" s="45"/>
      <c r="N68" s="45"/>
      <c r="O68" s="45"/>
      <c r="P68" s="45"/>
    </row>
  </sheetData>
  <printOptions/>
  <pageMargins left="0.5905511811023622" right="0.5905511811023622" top="0.5905511811023622" bottom="0.39370078740157477" header="590551.1811023622" footer="9055.1181102362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0"/>
  <sheetViews>
    <sheetView zoomScale="125" zoomScaleNormal="125" zoomScaleSheetLayoutView="100" workbookViewId="0" topLeftCell="A1">
      <selection activeCell="P16" sqref="P16"/>
    </sheetView>
  </sheetViews>
  <sheetFormatPr defaultColWidth="15.83203125" defaultRowHeight="15.75" customHeight="1"/>
  <cols>
    <col min="1" max="1" width="2.83203125" style="0" customWidth="1"/>
    <col min="2" max="2" width="6" style="0" customWidth="1"/>
    <col min="3" max="3" width="13.83203125" style="0" customWidth="1"/>
    <col min="4" max="4" width="5.83203125" style="27" customWidth="1"/>
    <col min="5" max="5" width="14.83203125" style="0" customWidth="1"/>
    <col min="6" max="6" width="3.83203125" style="27" customWidth="1"/>
    <col min="7" max="7" width="5" style="27" customWidth="1"/>
    <col min="8" max="8" width="6.83203125" style="0" customWidth="1"/>
    <col min="9" max="9" width="5.83203125" style="29" customWidth="1"/>
    <col min="10" max="10" width="5.83203125" style="0" customWidth="1"/>
    <col min="11" max="11" width="3.83203125" style="0" customWidth="1"/>
    <col min="12" max="12" width="4.83203125" style="0" customWidth="1"/>
    <col min="13" max="13" width="8.66015625" style="28" customWidth="1"/>
    <col min="14" max="14" width="5.83203125" style="0" customWidth="1"/>
    <col min="15" max="15" width="9.83203125" style="0" customWidth="1"/>
    <col min="16" max="16" width="5.83203125" style="0" customWidth="1"/>
    <col min="17" max="17" width="3.83203125" style="0" customWidth="1"/>
  </cols>
  <sheetData>
    <row r="1" spans="1:17" ht="21" customHeight="1">
      <c r="A1" s="45"/>
      <c r="B1" s="31" t="s">
        <v>735</v>
      </c>
      <c r="C1" s="33"/>
      <c r="D1" s="32"/>
      <c r="E1" s="33"/>
      <c r="F1" s="32"/>
      <c r="G1" s="32"/>
      <c r="H1" s="33"/>
      <c r="I1" s="36"/>
      <c r="J1" s="45"/>
      <c r="K1" s="45"/>
      <c r="L1" s="45"/>
      <c r="N1" s="45"/>
      <c r="O1" s="45"/>
      <c r="P1" s="45"/>
      <c r="Q1" s="45"/>
    </row>
    <row r="2" spans="1:17" ht="12">
      <c r="A2" s="45"/>
      <c r="B2" s="33"/>
      <c r="C2" s="33"/>
      <c r="D2" s="32"/>
      <c r="E2" s="33"/>
      <c r="F2" s="32"/>
      <c r="G2" s="32"/>
      <c r="H2" s="33"/>
      <c r="J2" s="45"/>
      <c r="K2" s="45"/>
      <c r="L2" s="45"/>
      <c r="N2" s="45"/>
      <c r="O2" s="45"/>
      <c r="P2" s="37" t="s">
        <v>736</v>
      </c>
      <c r="Q2" s="45"/>
    </row>
    <row r="3" spans="1:17" ht="12">
      <c r="A3" s="45"/>
      <c r="B3" s="38"/>
      <c r="C3" s="39"/>
      <c r="D3" s="39"/>
      <c r="E3" s="39"/>
      <c r="F3" s="39"/>
      <c r="G3" s="32"/>
      <c r="H3" s="32" t="s">
        <v>737</v>
      </c>
      <c r="I3" s="41"/>
      <c r="J3" s="32"/>
      <c r="K3" s="39"/>
      <c r="L3" s="32"/>
      <c r="M3" s="40" t="s">
        <v>738</v>
      </c>
      <c r="N3" s="32"/>
      <c r="O3" s="39"/>
      <c r="P3" s="39"/>
      <c r="Q3" s="42"/>
    </row>
    <row r="4" spans="1:17" ht="10.5" customHeight="1">
      <c r="A4" s="45"/>
      <c r="B4" s="42" t="s">
        <v>38</v>
      </c>
      <c r="C4" s="43" t="s">
        <v>39</v>
      </c>
      <c r="D4" s="43" t="s">
        <v>40</v>
      </c>
      <c r="E4" s="43" t="s">
        <v>41</v>
      </c>
      <c r="F4" s="43"/>
      <c r="H4" s="27"/>
      <c r="I4" s="44"/>
      <c r="J4" s="27"/>
      <c r="K4" s="43"/>
      <c r="L4" s="27"/>
      <c r="M4" s="30"/>
      <c r="N4" s="27"/>
      <c r="O4" s="43"/>
      <c r="P4" s="43"/>
      <c r="Q4" s="42"/>
    </row>
    <row r="5" spans="1:17" ht="10.5" customHeight="1">
      <c r="A5" s="45"/>
      <c r="B5" s="42"/>
      <c r="C5" s="43"/>
      <c r="D5" s="43"/>
      <c r="E5" s="43"/>
      <c r="F5" s="43" t="s">
        <v>43</v>
      </c>
      <c r="G5" s="27" t="s">
        <v>44</v>
      </c>
      <c r="H5" s="27" t="s">
        <v>45</v>
      </c>
      <c r="I5" s="44" t="s">
        <v>46</v>
      </c>
      <c r="J5" s="27" t="s">
        <v>47</v>
      </c>
      <c r="K5" s="43" t="s">
        <v>43</v>
      </c>
      <c r="L5" s="27" t="s">
        <v>44</v>
      </c>
      <c r="M5" s="30" t="s">
        <v>45</v>
      </c>
      <c r="N5" s="27" t="s">
        <v>47</v>
      </c>
      <c r="O5" s="43" t="s">
        <v>591</v>
      </c>
      <c r="P5" s="43" t="s">
        <v>48</v>
      </c>
      <c r="Q5" s="42"/>
    </row>
    <row r="6" spans="1:17" ht="12">
      <c r="A6" s="45">
        <v>1</v>
      </c>
      <c r="B6" s="46">
        <v>1</v>
      </c>
      <c r="C6" s="48" t="s">
        <v>739</v>
      </c>
      <c r="D6" s="47">
        <v>4</v>
      </c>
      <c r="E6" s="48" t="s">
        <v>263</v>
      </c>
      <c r="F6" s="47">
        <v>2</v>
      </c>
      <c r="G6" s="49">
        <v>3</v>
      </c>
      <c r="H6" s="50" t="s">
        <v>740</v>
      </c>
      <c r="I6" s="50">
        <v>0.5</v>
      </c>
      <c r="J6" s="50">
        <v>855</v>
      </c>
      <c r="K6" s="47">
        <v>2</v>
      </c>
      <c r="L6" s="49">
        <v>6</v>
      </c>
      <c r="M6" s="50" t="s">
        <v>741</v>
      </c>
      <c r="N6" s="50">
        <v>960</v>
      </c>
      <c r="O6" s="48">
        <f aca="true" t="shared" si="0" ref="O6:O13">IF(H6="","",J6+N6)</f>
        <v>1815</v>
      </c>
      <c r="P6" s="48">
        <f aca="true" t="shared" si="1" ref="P6:P13">IF(O6="","",RANK(O6,$O$6:$O$21))</f>
        <v>1</v>
      </c>
      <c r="Q6" s="51"/>
    </row>
    <row r="7" spans="1:17" ht="12">
      <c r="A7" s="45">
        <v>2</v>
      </c>
      <c r="B7" s="46">
        <v>389</v>
      </c>
      <c r="C7" s="48" t="s">
        <v>742</v>
      </c>
      <c r="D7" s="47">
        <v>1</v>
      </c>
      <c r="E7" s="48" t="s">
        <v>263</v>
      </c>
      <c r="F7" s="47">
        <v>1</v>
      </c>
      <c r="G7" s="49">
        <v>6</v>
      </c>
      <c r="H7" s="50" t="s">
        <v>743</v>
      </c>
      <c r="I7" s="50">
        <v>-0.6</v>
      </c>
      <c r="J7" s="50">
        <v>694</v>
      </c>
      <c r="K7" s="47">
        <v>2</v>
      </c>
      <c r="L7" s="49">
        <v>4</v>
      </c>
      <c r="M7" s="50" t="s">
        <v>744</v>
      </c>
      <c r="N7" s="50">
        <v>880</v>
      </c>
      <c r="O7" s="48">
        <f t="shared" si="0"/>
        <v>1574</v>
      </c>
      <c r="P7" s="48">
        <f t="shared" si="1"/>
        <v>2</v>
      </c>
      <c r="Q7" s="51"/>
    </row>
    <row r="8" spans="1:17" ht="12">
      <c r="A8" s="45">
        <v>3</v>
      </c>
      <c r="B8" s="46">
        <v>442</v>
      </c>
      <c r="C8" s="48" t="s">
        <v>745</v>
      </c>
      <c r="D8" s="47">
        <v>1</v>
      </c>
      <c r="E8" s="48" t="s">
        <v>263</v>
      </c>
      <c r="F8" s="47">
        <v>1</v>
      </c>
      <c r="G8" s="49">
        <v>4</v>
      </c>
      <c r="H8" s="50" t="s">
        <v>746</v>
      </c>
      <c r="I8" s="50">
        <v>-0.6</v>
      </c>
      <c r="J8" s="50">
        <v>756</v>
      </c>
      <c r="K8" s="47">
        <v>1</v>
      </c>
      <c r="L8" s="49">
        <v>7</v>
      </c>
      <c r="M8" s="50" t="s">
        <v>747</v>
      </c>
      <c r="N8" s="50">
        <v>731</v>
      </c>
      <c r="O8" s="48">
        <f t="shared" si="0"/>
        <v>1487</v>
      </c>
      <c r="P8" s="48">
        <f t="shared" si="1"/>
        <v>3</v>
      </c>
      <c r="Q8" s="51"/>
    </row>
    <row r="9" spans="1:17" ht="12">
      <c r="A9" s="45">
        <v>4</v>
      </c>
      <c r="B9" s="46">
        <v>423</v>
      </c>
      <c r="C9" s="48" t="s">
        <v>748</v>
      </c>
      <c r="D9" s="47">
        <v>2</v>
      </c>
      <c r="E9" s="48" t="s">
        <v>749</v>
      </c>
      <c r="F9" s="47">
        <v>2</v>
      </c>
      <c r="G9" s="49">
        <v>4</v>
      </c>
      <c r="H9" s="50" t="s">
        <v>750</v>
      </c>
      <c r="I9" s="50">
        <v>0.5</v>
      </c>
      <c r="J9" s="50">
        <v>661</v>
      </c>
      <c r="K9" s="47">
        <v>2</v>
      </c>
      <c r="L9" s="49">
        <v>7</v>
      </c>
      <c r="M9" s="50" t="s">
        <v>751</v>
      </c>
      <c r="N9" s="50">
        <v>773</v>
      </c>
      <c r="O9" s="48">
        <f t="shared" si="0"/>
        <v>1434</v>
      </c>
      <c r="P9" s="48">
        <f t="shared" si="1"/>
        <v>4</v>
      </c>
      <c r="Q9" s="51"/>
    </row>
    <row r="10" spans="1:17" ht="12">
      <c r="A10" s="45">
        <v>5</v>
      </c>
      <c r="B10" s="46">
        <v>180</v>
      </c>
      <c r="C10" s="48" t="s">
        <v>752</v>
      </c>
      <c r="D10" s="47">
        <v>2</v>
      </c>
      <c r="E10" s="48" t="s">
        <v>333</v>
      </c>
      <c r="F10" s="47">
        <v>1</v>
      </c>
      <c r="G10" s="49">
        <v>7</v>
      </c>
      <c r="H10" s="50" t="s">
        <v>753</v>
      </c>
      <c r="I10" s="50">
        <v>-0.6</v>
      </c>
      <c r="J10" s="50">
        <v>722</v>
      </c>
      <c r="K10" s="47">
        <v>2</v>
      </c>
      <c r="L10" s="49">
        <v>5</v>
      </c>
      <c r="M10" s="50" t="s">
        <v>754</v>
      </c>
      <c r="N10" s="50">
        <v>580</v>
      </c>
      <c r="O10" s="48">
        <f t="shared" si="0"/>
        <v>1302</v>
      </c>
      <c r="P10" s="48">
        <f t="shared" si="1"/>
        <v>5</v>
      </c>
      <c r="Q10" s="51"/>
    </row>
    <row r="11" spans="1:17" ht="12">
      <c r="A11" s="45">
        <v>6</v>
      </c>
      <c r="B11" s="46">
        <v>692</v>
      </c>
      <c r="C11" s="48" t="s">
        <v>755</v>
      </c>
      <c r="D11" s="47">
        <v>1</v>
      </c>
      <c r="E11" s="48" t="s">
        <v>468</v>
      </c>
      <c r="F11" s="47">
        <v>1</v>
      </c>
      <c r="G11" s="49">
        <v>5</v>
      </c>
      <c r="H11" s="50" t="s">
        <v>756</v>
      </c>
      <c r="I11" s="50">
        <v>-0.6</v>
      </c>
      <c r="J11" s="50">
        <v>500</v>
      </c>
      <c r="K11" s="47">
        <v>2</v>
      </c>
      <c r="L11" s="49">
        <v>3</v>
      </c>
      <c r="M11" s="50" t="s">
        <v>757</v>
      </c>
      <c r="N11" s="50">
        <v>532</v>
      </c>
      <c r="O11" s="48">
        <f t="shared" si="0"/>
        <v>1032</v>
      </c>
      <c r="P11" s="48">
        <f t="shared" si="1"/>
        <v>6</v>
      </c>
      <c r="Q11" s="51"/>
    </row>
    <row r="12" spans="1:17" ht="12">
      <c r="A12" s="45">
        <v>7</v>
      </c>
      <c r="B12" s="46">
        <v>138</v>
      </c>
      <c r="C12" s="48" t="s">
        <v>758</v>
      </c>
      <c r="D12" s="47">
        <v>3</v>
      </c>
      <c r="E12" s="48" t="s">
        <v>102</v>
      </c>
      <c r="F12" s="47">
        <v>2</v>
      </c>
      <c r="G12" s="49">
        <v>6</v>
      </c>
      <c r="H12" s="50" t="s">
        <v>759</v>
      </c>
      <c r="I12" s="50">
        <v>0.5</v>
      </c>
      <c r="J12" s="50">
        <v>235</v>
      </c>
      <c r="K12" s="47">
        <v>1</v>
      </c>
      <c r="L12" s="49">
        <v>4</v>
      </c>
      <c r="M12" s="50" t="s">
        <v>760</v>
      </c>
      <c r="N12" s="50">
        <v>348</v>
      </c>
      <c r="O12" s="48">
        <f t="shared" si="0"/>
        <v>583</v>
      </c>
      <c r="P12" s="48">
        <f t="shared" si="1"/>
        <v>7</v>
      </c>
      <c r="Q12" s="51"/>
    </row>
    <row r="13" spans="1:17" ht="12">
      <c r="A13" s="45">
        <v>8</v>
      </c>
      <c r="B13" s="46">
        <v>590</v>
      </c>
      <c r="C13" s="48" t="s">
        <v>761</v>
      </c>
      <c r="D13" s="47">
        <v>1</v>
      </c>
      <c r="E13" s="48" t="s">
        <v>431</v>
      </c>
      <c r="F13" s="47">
        <v>2</v>
      </c>
      <c r="G13" s="49">
        <v>5</v>
      </c>
      <c r="H13" s="50" t="s">
        <v>762</v>
      </c>
      <c r="I13" s="50">
        <v>0.5</v>
      </c>
      <c r="J13" s="50">
        <v>130</v>
      </c>
      <c r="K13" s="47">
        <v>1</v>
      </c>
      <c r="L13" s="49">
        <v>3</v>
      </c>
      <c r="M13" s="50" t="s">
        <v>763</v>
      </c>
      <c r="N13" s="50">
        <v>301</v>
      </c>
      <c r="O13" s="48">
        <f t="shared" si="0"/>
        <v>431</v>
      </c>
      <c r="P13" s="48">
        <f t="shared" si="1"/>
        <v>8</v>
      </c>
      <c r="Q13" s="51"/>
    </row>
    <row r="14" spans="1:17" ht="12">
      <c r="A14" s="45"/>
      <c r="B14" s="46">
        <v>28</v>
      </c>
      <c r="C14" s="48" t="s">
        <v>764</v>
      </c>
      <c r="D14" s="47">
        <v>3</v>
      </c>
      <c r="E14" s="48" t="s">
        <v>276</v>
      </c>
      <c r="F14" s="47">
        <v>1</v>
      </c>
      <c r="G14" s="49">
        <v>3</v>
      </c>
      <c r="H14" s="50" t="s">
        <v>252</v>
      </c>
      <c r="I14" s="50"/>
      <c r="J14" s="50"/>
      <c r="K14" s="47">
        <v>1</v>
      </c>
      <c r="L14" s="49">
        <v>6</v>
      </c>
      <c r="M14" s="50" t="s">
        <v>252</v>
      </c>
      <c r="N14" s="50"/>
      <c r="O14" s="48" t="s">
        <v>252</v>
      </c>
      <c r="P14" s="48"/>
      <c r="Q14" s="51"/>
    </row>
    <row r="15" spans="1:17" ht="12">
      <c r="A15" s="45"/>
      <c r="B15" s="46">
        <v>680</v>
      </c>
      <c r="C15" s="48" t="s">
        <v>765</v>
      </c>
      <c r="D15" s="47">
        <v>4</v>
      </c>
      <c r="E15" s="48" t="s">
        <v>577</v>
      </c>
      <c r="F15" s="47">
        <v>2</v>
      </c>
      <c r="G15" s="49">
        <v>7</v>
      </c>
      <c r="H15" s="50" t="s">
        <v>252</v>
      </c>
      <c r="I15" s="50"/>
      <c r="J15" s="50"/>
      <c r="K15" s="47">
        <v>1</v>
      </c>
      <c r="L15" s="49">
        <v>5</v>
      </c>
      <c r="M15" s="50" t="s">
        <v>252</v>
      </c>
      <c r="N15" s="50"/>
      <c r="O15" s="48" t="s">
        <v>252</v>
      </c>
      <c r="P15" s="48"/>
      <c r="Q15" s="51"/>
    </row>
    <row r="16" spans="1:17" ht="12">
      <c r="A16" s="45"/>
      <c r="B16" s="46"/>
      <c r="C16" s="48"/>
      <c r="D16" s="47"/>
      <c r="E16" s="48"/>
      <c r="F16" s="47"/>
      <c r="G16" s="49"/>
      <c r="H16" s="50"/>
      <c r="I16" s="50"/>
      <c r="J16" s="50"/>
      <c r="K16" s="47"/>
      <c r="L16" s="49"/>
      <c r="M16" s="50"/>
      <c r="N16" s="50"/>
      <c r="O16" s="48">
        <f>IF(H16="","",J16+N16)</f>
      </c>
      <c r="P16" s="48">
        <f>IF(O16="","",RANK(O16,$N$6:$N$21))</f>
      </c>
      <c r="Q16" s="51"/>
    </row>
    <row r="17" spans="1:17" ht="12">
      <c r="A17" s="45"/>
      <c r="B17" s="46"/>
      <c r="C17" s="48"/>
      <c r="D17" s="47"/>
      <c r="E17" s="48"/>
      <c r="F17" s="47"/>
      <c r="G17" s="49"/>
      <c r="H17" s="50"/>
      <c r="I17" s="50"/>
      <c r="J17" s="50"/>
      <c r="K17" s="47"/>
      <c r="L17" s="49"/>
      <c r="M17" s="50"/>
      <c r="N17" s="50"/>
      <c r="O17" s="48"/>
      <c r="P17" s="48"/>
      <c r="Q17" s="51"/>
    </row>
    <row r="18" spans="1:17" ht="12">
      <c r="A18" s="45"/>
      <c r="B18" s="46"/>
      <c r="C18" s="48"/>
      <c r="D18" s="47"/>
      <c r="E18" s="48"/>
      <c r="F18" s="47"/>
      <c r="G18" s="49"/>
      <c r="H18" s="50"/>
      <c r="I18" s="50"/>
      <c r="J18" s="50"/>
      <c r="K18" s="47"/>
      <c r="L18" s="49"/>
      <c r="M18" s="50"/>
      <c r="N18" s="50"/>
      <c r="O18" s="48"/>
      <c r="P18" s="48"/>
      <c r="Q18" s="51"/>
    </row>
    <row r="19" spans="1:17" ht="12">
      <c r="A19" s="45"/>
      <c r="B19" s="46"/>
      <c r="C19" s="48"/>
      <c r="D19" s="47"/>
      <c r="E19" s="48"/>
      <c r="F19" s="47"/>
      <c r="G19" s="49"/>
      <c r="H19" s="50"/>
      <c r="I19" s="50"/>
      <c r="J19" s="50"/>
      <c r="K19" s="47"/>
      <c r="L19" s="49"/>
      <c r="M19" s="50"/>
      <c r="N19" s="50"/>
      <c r="O19" s="48"/>
      <c r="P19" s="48"/>
      <c r="Q19" s="51"/>
    </row>
    <row r="20" spans="1:17" ht="12">
      <c r="A20" s="45"/>
      <c r="B20" s="46"/>
      <c r="C20" s="48"/>
      <c r="D20" s="47"/>
      <c r="E20" s="48"/>
      <c r="F20" s="47"/>
      <c r="G20" s="49"/>
      <c r="H20" s="50"/>
      <c r="I20" s="50"/>
      <c r="J20" s="50"/>
      <c r="K20" s="47"/>
      <c r="L20" s="49"/>
      <c r="M20" s="50"/>
      <c r="N20" s="50"/>
      <c r="O20" s="48"/>
      <c r="P20" s="48"/>
      <c r="Q20" s="51"/>
    </row>
    <row r="21" spans="1:17" ht="12">
      <c r="A21" s="45"/>
      <c r="B21" s="46"/>
      <c r="C21" s="48"/>
      <c r="D21" s="47"/>
      <c r="E21" s="48"/>
      <c r="F21" s="47"/>
      <c r="G21" s="49"/>
      <c r="H21" s="50"/>
      <c r="I21" s="50"/>
      <c r="J21" s="50"/>
      <c r="K21" s="47"/>
      <c r="L21" s="49"/>
      <c r="M21" s="50"/>
      <c r="N21" s="50"/>
      <c r="O21" s="48"/>
      <c r="P21" s="48"/>
      <c r="Q21" s="51"/>
    </row>
    <row r="22" spans="1:17" ht="12">
      <c r="A22" s="45"/>
      <c r="B22" s="33"/>
      <c r="C22" s="33"/>
      <c r="D22" s="32"/>
      <c r="E22" s="33"/>
      <c r="F22" s="32"/>
      <c r="G22" s="32"/>
      <c r="H22" s="33"/>
      <c r="I22" s="33"/>
      <c r="J22" s="33"/>
      <c r="K22" s="33"/>
      <c r="L22" s="33"/>
      <c r="M22" s="33"/>
      <c r="N22" s="33"/>
      <c r="O22" s="33"/>
      <c r="P22" s="33"/>
      <c r="Q22" s="45"/>
    </row>
    <row r="23" spans="1:17" ht="12">
      <c r="A23" s="45"/>
      <c r="B23" s="45"/>
      <c r="C23" s="45"/>
      <c r="D23" s="86"/>
      <c r="E23" s="45"/>
      <c r="F23" s="86"/>
      <c r="G23" s="86"/>
      <c r="H23" s="45"/>
      <c r="I23" s="45"/>
      <c r="J23" s="45"/>
      <c r="K23" s="45"/>
      <c r="L23" s="45"/>
      <c r="M23" s="45"/>
      <c r="N23" s="45"/>
      <c r="O23" s="45"/>
      <c r="P23" s="45"/>
      <c r="Q23" s="45"/>
    </row>
    <row r="24" spans="1:17" ht="12">
      <c r="A24" s="45"/>
      <c r="B24" s="45"/>
      <c r="C24" s="45"/>
      <c r="D24" s="86"/>
      <c r="E24" s="45"/>
      <c r="F24" s="86"/>
      <c r="G24" s="86"/>
      <c r="H24" s="45"/>
      <c r="I24" s="45"/>
      <c r="J24" s="45"/>
      <c r="K24" s="45"/>
      <c r="L24" s="45"/>
      <c r="M24" s="45"/>
      <c r="N24" s="45"/>
      <c r="O24" s="45"/>
      <c r="P24" s="45"/>
      <c r="Q24" s="45"/>
    </row>
    <row r="25" spans="1:17" ht="12">
      <c r="A25" s="45"/>
      <c r="B25" s="45"/>
      <c r="C25" s="45"/>
      <c r="D25" s="86"/>
      <c r="E25" s="45"/>
      <c r="F25" s="86"/>
      <c r="G25" s="86"/>
      <c r="H25" s="45"/>
      <c r="I25" s="45"/>
      <c r="J25" s="45"/>
      <c r="K25" s="45"/>
      <c r="L25" s="45"/>
      <c r="M25" s="45"/>
      <c r="N25" s="45"/>
      <c r="O25" s="45"/>
      <c r="P25" s="45"/>
      <c r="Q25" s="45"/>
    </row>
    <row r="26" spans="1:17" ht="12">
      <c r="A26" s="45"/>
      <c r="B26" s="45"/>
      <c r="C26" s="45"/>
      <c r="D26" s="86"/>
      <c r="E26" s="45"/>
      <c r="F26" s="86"/>
      <c r="G26" s="86"/>
      <c r="H26" s="45"/>
      <c r="I26" s="45"/>
      <c r="J26" s="45"/>
      <c r="K26" s="45"/>
      <c r="L26" s="45"/>
      <c r="M26" s="45"/>
      <c r="N26" s="45"/>
      <c r="O26" s="45"/>
      <c r="P26" s="45"/>
      <c r="Q26" s="45"/>
    </row>
    <row r="27" spans="1:17" ht="12">
      <c r="A27" s="45"/>
      <c r="B27" s="45"/>
      <c r="C27" s="45"/>
      <c r="D27" s="86"/>
      <c r="E27" s="45"/>
      <c r="F27" s="86"/>
      <c r="G27" s="86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1:17" ht="12">
      <c r="A28" s="45"/>
      <c r="B28" s="45"/>
      <c r="C28" s="45"/>
      <c r="D28" s="86"/>
      <c r="E28" s="45"/>
      <c r="F28" s="86"/>
      <c r="G28" s="86"/>
      <c r="H28" s="45"/>
      <c r="I28" s="45"/>
      <c r="J28" s="45"/>
      <c r="K28" s="45"/>
      <c r="L28" s="45"/>
      <c r="M28" s="45"/>
      <c r="N28" s="45"/>
      <c r="O28" s="45"/>
      <c r="P28" s="45"/>
      <c r="Q28" s="45"/>
    </row>
    <row r="29" spans="1:17" ht="12">
      <c r="A29" s="45"/>
      <c r="B29" s="45"/>
      <c r="C29" s="45"/>
      <c r="D29" s="86"/>
      <c r="E29" s="45"/>
      <c r="F29" s="86"/>
      <c r="G29" s="86"/>
      <c r="H29" s="45"/>
      <c r="I29" s="45"/>
      <c r="J29" s="45"/>
      <c r="K29" s="45"/>
      <c r="L29" s="45"/>
      <c r="M29" s="45"/>
      <c r="N29" s="45"/>
      <c r="O29" s="45"/>
      <c r="P29" s="45"/>
      <c r="Q29" s="45"/>
    </row>
    <row r="30" spans="1:17" ht="12">
      <c r="A30" s="45"/>
      <c r="B30" s="45"/>
      <c r="C30" s="45"/>
      <c r="D30" s="86"/>
      <c r="E30" s="45"/>
      <c r="F30" s="86"/>
      <c r="G30" s="86"/>
      <c r="H30" s="45"/>
      <c r="I30" s="45"/>
      <c r="J30" s="45"/>
      <c r="K30" s="45"/>
      <c r="L30" s="45"/>
      <c r="M30" s="45"/>
      <c r="N30" s="45"/>
      <c r="O30" s="45"/>
      <c r="P30" s="45"/>
      <c r="Q30" s="45"/>
    </row>
  </sheetData>
  <printOptions/>
  <pageMargins left="0.5905511811023622" right="0.5905511811023622" top="0.5905511811023622" bottom="0.5905511811023622" header="590551.1811023622" footer="9055.1181102362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8"/>
  <sheetViews>
    <sheetView zoomScale="125" zoomScaleNormal="125" zoomScaleSheetLayoutView="100" workbookViewId="0" topLeftCell="A1">
      <selection activeCell="Q7" sqref="Q7"/>
    </sheetView>
  </sheetViews>
  <sheetFormatPr defaultColWidth="17.16015625" defaultRowHeight="16.5" customHeight="1"/>
  <cols>
    <col min="1" max="1" width="2.83203125" style="0" customWidth="1"/>
    <col min="2" max="2" width="6" style="0" customWidth="1"/>
    <col min="3" max="3" width="13.83203125" style="0" customWidth="1"/>
    <col min="4" max="4" width="5.83203125" style="87" customWidth="1"/>
    <col min="5" max="5" width="14.83203125" style="0" customWidth="1"/>
    <col min="6" max="6" width="3.83203125" style="87" customWidth="1"/>
    <col min="7" max="7" width="4.83203125" style="87" customWidth="1"/>
    <col min="8" max="8" width="5.83203125" style="87" customWidth="1"/>
    <col min="9" max="9" width="5.83203125" style="88" customWidth="1"/>
    <col min="10" max="10" width="5.83203125" style="0" customWidth="1"/>
    <col min="11" max="11" width="3.83203125" style="0" customWidth="1"/>
    <col min="12" max="12" width="4.83203125" style="0" customWidth="1"/>
    <col min="13" max="13" width="5.83203125" style="89" customWidth="1"/>
    <col min="14" max="14" width="5.83203125" style="0" customWidth="1"/>
    <col min="15" max="15" width="9.83203125" style="0" customWidth="1"/>
    <col min="16" max="16" width="5.83203125" style="0" customWidth="1"/>
    <col min="17" max="17" width="3.83203125" style="0" customWidth="1"/>
  </cols>
  <sheetData>
    <row r="1" spans="1:20" ht="22.5" customHeight="1">
      <c r="A1" s="104"/>
      <c r="B1" s="90" t="s">
        <v>766</v>
      </c>
      <c r="C1" s="91"/>
      <c r="D1" s="92"/>
      <c r="E1" s="91"/>
      <c r="F1" s="92"/>
      <c r="G1" s="92"/>
      <c r="H1" s="91"/>
      <c r="I1" s="93"/>
      <c r="J1" s="104"/>
      <c r="K1" s="87"/>
      <c r="L1" s="87"/>
      <c r="M1" s="94"/>
      <c r="N1" s="104"/>
      <c r="O1" s="104"/>
      <c r="P1" s="104"/>
      <c r="Q1" s="104"/>
      <c r="R1" s="104"/>
      <c r="S1" s="104"/>
      <c r="T1" s="104"/>
    </row>
    <row r="2" spans="1:20" ht="12.75">
      <c r="A2" s="104"/>
      <c r="B2" s="91"/>
      <c r="C2" s="91"/>
      <c r="D2" s="92"/>
      <c r="E2" s="91"/>
      <c r="F2" s="92"/>
      <c r="G2" s="92"/>
      <c r="H2" s="91"/>
      <c r="J2" s="104"/>
      <c r="K2" s="87"/>
      <c r="L2" s="87"/>
      <c r="M2" s="94"/>
      <c r="N2" s="104"/>
      <c r="O2" s="104"/>
      <c r="P2" s="95" t="s">
        <v>767</v>
      </c>
      <c r="Q2" s="104"/>
      <c r="R2" s="104"/>
      <c r="S2" s="104"/>
      <c r="T2" s="104"/>
    </row>
    <row r="3" spans="1:20" ht="12.75">
      <c r="A3" s="104"/>
      <c r="B3" s="96"/>
      <c r="C3" s="97"/>
      <c r="D3" s="97"/>
      <c r="E3" s="97"/>
      <c r="F3" s="98"/>
      <c r="G3" s="91"/>
      <c r="H3" s="92" t="s">
        <v>768</v>
      </c>
      <c r="I3" s="99"/>
      <c r="J3" s="92"/>
      <c r="K3" s="97"/>
      <c r="L3" s="92"/>
      <c r="M3" s="100" t="s">
        <v>769</v>
      </c>
      <c r="N3" s="92"/>
      <c r="O3" s="97"/>
      <c r="P3" s="97"/>
      <c r="Q3" s="101"/>
      <c r="R3" s="104"/>
      <c r="S3" s="104"/>
      <c r="T3" s="104"/>
    </row>
    <row r="4" spans="1:20" ht="10.5" customHeight="1">
      <c r="A4" s="104"/>
      <c r="B4" s="101" t="s">
        <v>38</v>
      </c>
      <c r="C4" s="102" t="s">
        <v>39</v>
      </c>
      <c r="D4" s="102" t="s">
        <v>40</v>
      </c>
      <c r="E4" s="102" t="s">
        <v>41</v>
      </c>
      <c r="F4" s="102"/>
      <c r="I4" s="103"/>
      <c r="J4" s="87"/>
      <c r="K4" s="102"/>
      <c r="L4" s="87"/>
      <c r="N4" s="87"/>
      <c r="O4" s="102"/>
      <c r="P4" s="102"/>
      <c r="Q4" s="101"/>
      <c r="R4" s="104"/>
      <c r="S4" s="104"/>
      <c r="T4" s="104"/>
    </row>
    <row r="5" spans="1:20" ht="10.5" customHeight="1">
      <c r="A5" s="104"/>
      <c r="B5" s="101"/>
      <c r="C5" s="102"/>
      <c r="D5" s="102"/>
      <c r="E5" s="102"/>
      <c r="F5" s="102" t="s">
        <v>43</v>
      </c>
      <c r="G5" s="87" t="s">
        <v>770</v>
      </c>
      <c r="H5" s="87" t="s">
        <v>45</v>
      </c>
      <c r="I5" s="103" t="s">
        <v>46</v>
      </c>
      <c r="J5" s="87" t="s">
        <v>47</v>
      </c>
      <c r="K5" s="102" t="s">
        <v>43</v>
      </c>
      <c r="L5" s="87" t="s">
        <v>770</v>
      </c>
      <c r="M5" s="89" t="s">
        <v>45</v>
      </c>
      <c r="N5" s="87" t="s">
        <v>47</v>
      </c>
      <c r="O5" s="102" t="s">
        <v>591</v>
      </c>
      <c r="P5" s="102" t="s">
        <v>48</v>
      </c>
      <c r="Q5" s="101"/>
      <c r="R5" s="104"/>
      <c r="S5" s="104"/>
      <c r="T5" s="104"/>
    </row>
    <row r="6" spans="1:20" ht="12.75">
      <c r="A6" s="104">
        <v>1</v>
      </c>
      <c r="B6" s="105">
        <v>108</v>
      </c>
      <c r="C6" s="106" t="s">
        <v>771</v>
      </c>
      <c r="D6" s="107">
        <v>2</v>
      </c>
      <c r="E6" s="106" t="s">
        <v>102</v>
      </c>
      <c r="F6" s="107">
        <v>1</v>
      </c>
      <c r="G6" s="108">
        <v>6</v>
      </c>
      <c r="H6" s="109" t="s">
        <v>772</v>
      </c>
      <c r="I6" s="109">
        <v>0.1</v>
      </c>
      <c r="J6" s="109">
        <v>591</v>
      </c>
      <c r="K6" s="107"/>
      <c r="L6" s="108">
        <v>1</v>
      </c>
      <c r="M6" s="109" t="s">
        <v>773</v>
      </c>
      <c r="N6" s="109">
        <v>580</v>
      </c>
      <c r="O6" s="106">
        <f aca="true" t="shared" si="0" ref="O6:O14">IF(H6="","",J6+N6)</f>
        <v>1171</v>
      </c>
      <c r="P6" s="106">
        <f aca="true" t="shared" si="1" ref="P6:P14">IF(O6="","",RANK(O6,$O$6:$O$14))</f>
        <v>1</v>
      </c>
      <c r="Q6" s="110" t="s">
        <v>9</v>
      </c>
      <c r="R6" s="104"/>
      <c r="S6" s="104" t="s">
        <v>774</v>
      </c>
      <c r="T6" s="104">
        <v>856</v>
      </c>
    </row>
    <row r="7" spans="1:20" ht="12.75">
      <c r="A7" s="104">
        <v>2</v>
      </c>
      <c r="B7" s="105">
        <v>105</v>
      </c>
      <c r="C7" s="106" t="s">
        <v>775</v>
      </c>
      <c r="D7" s="107">
        <v>2</v>
      </c>
      <c r="E7" s="106" t="s">
        <v>102</v>
      </c>
      <c r="F7" s="107">
        <v>1</v>
      </c>
      <c r="G7" s="108">
        <v>9</v>
      </c>
      <c r="H7" s="109" t="s">
        <v>776</v>
      </c>
      <c r="I7" s="109">
        <v>1</v>
      </c>
      <c r="J7" s="109">
        <v>573</v>
      </c>
      <c r="K7" s="107"/>
      <c r="L7" s="108">
        <v>4</v>
      </c>
      <c r="M7" s="109" t="s">
        <v>777</v>
      </c>
      <c r="N7" s="109">
        <v>441</v>
      </c>
      <c r="O7" s="106">
        <f t="shared" si="0"/>
        <v>1014</v>
      </c>
      <c r="P7" s="106">
        <f t="shared" si="1"/>
        <v>2</v>
      </c>
      <c r="Q7" s="110"/>
      <c r="R7" s="104"/>
      <c r="S7" s="104" t="s">
        <v>778</v>
      </c>
      <c r="T7" s="104">
        <v>846</v>
      </c>
    </row>
    <row r="8" spans="1:20" ht="12.75">
      <c r="A8" s="104">
        <v>3</v>
      </c>
      <c r="B8" s="105">
        <v>2711</v>
      </c>
      <c r="C8" s="106" t="s">
        <v>779</v>
      </c>
      <c r="D8" s="107">
        <v>3</v>
      </c>
      <c r="E8" s="106" t="s">
        <v>61</v>
      </c>
      <c r="F8" s="107">
        <v>1</v>
      </c>
      <c r="G8" s="108">
        <v>8</v>
      </c>
      <c r="H8" s="109" t="s">
        <v>780</v>
      </c>
      <c r="I8" s="109">
        <v>-0.1</v>
      </c>
      <c r="J8" s="109">
        <v>549</v>
      </c>
      <c r="K8" s="107"/>
      <c r="L8" s="108">
        <v>3</v>
      </c>
      <c r="M8" s="109" t="s">
        <v>781</v>
      </c>
      <c r="N8" s="109">
        <v>394</v>
      </c>
      <c r="O8" s="106">
        <f t="shared" si="0"/>
        <v>943</v>
      </c>
      <c r="P8" s="106">
        <f t="shared" si="1"/>
        <v>3</v>
      </c>
      <c r="Q8" s="110"/>
      <c r="R8" s="104"/>
      <c r="S8" s="104" t="s">
        <v>782</v>
      </c>
      <c r="T8" s="104">
        <v>837</v>
      </c>
    </row>
    <row r="9" spans="1:20" ht="12.75">
      <c r="A9" s="104">
        <v>4</v>
      </c>
      <c r="B9" s="105">
        <v>118</v>
      </c>
      <c r="C9" s="106" t="s">
        <v>783</v>
      </c>
      <c r="D9" s="107">
        <v>1</v>
      </c>
      <c r="E9" s="106" t="s">
        <v>102</v>
      </c>
      <c r="F9" s="107">
        <v>1</v>
      </c>
      <c r="G9" s="108">
        <v>3</v>
      </c>
      <c r="H9" s="109" t="s">
        <v>784</v>
      </c>
      <c r="I9" s="109">
        <v>0.1</v>
      </c>
      <c r="J9" s="109">
        <v>407</v>
      </c>
      <c r="K9" s="107"/>
      <c r="L9" s="108">
        <v>7</v>
      </c>
      <c r="M9" s="109" t="s">
        <v>785</v>
      </c>
      <c r="N9" s="109">
        <v>348</v>
      </c>
      <c r="O9" s="106">
        <f t="shared" si="0"/>
        <v>755</v>
      </c>
      <c r="P9" s="106">
        <f t="shared" si="1"/>
        <v>4</v>
      </c>
      <c r="Q9" s="110"/>
      <c r="R9" s="104"/>
      <c r="S9" s="104" t="s">
        <v>786</v>
      </c>
      <c r="T9" s="104">
        <v>827</v>
      </c>
    </row>
    <row r="10" spans="1:20" ht="12.75">
      <c r="A10" s="104">
        <v>5</v>
      </c>
      <c r="B10" s="105">
        <v>1</v>
      </c>
      <c r="C10" s="106" t="s">
        <v>787</v>
      </c>
      <c r="D10" s="107">
        <v>1</v>
      </c>
      <c r="E10" s="106" t="s">
        <v>84</v>
      </c>
      <c r="F10" s="107">
        <v>1</v>
      </c>
      <c r="G10" s="108">
        <v>5</v>
      </c>
      <c r="H10" s="109" t="s">
        <v>788</v>
      </c>
      <c r="I10" s="109">
        <v>-0.1</v>
      </c>
      <c r="J10" s="109">
        <v>449</v>
      </c>
      <c r="K10" s="107"/>
      <c r="L10" s="108">
        <v>9</v>
      </c>
      <c r="M10" s="109" t="s">
        <v>789</v>
      </c>
      <c r="N10" s="109">
        <v>303</v>
      </c>
      <c r="O10" s="106">
        <f t="shared" si="0"/>
        <v>752</v>
      </c>
      <c r="P10" s="106">
        <f t="shared" si="1"/>
        <v>5</v>
      </c>
      <c r="Q10" s="110"/>
      <c r="R10" s="104"/>
      <c r="S10" s="104" t="s">
        <v>790</v>
      </c>
      <c r="T10" s="104">
        <v>817</v>
      </c>
    </row>
    <row r="11" spans="1:20" ht="12.75">
      <c r="A11" s="104">
        <v>6</v>
      </c>
      <c r="B11" s="105">
        <v>1024</v>
      </c>
      <c r="C11" s="106" t="s">
        <v>791</v>
      </c>
      <c r="D11" s="107">
        <v>2</v>
      </c>
      <c r="E11" s="106" t="s">
        <v>76</v>
      </c>
      <c r="F11" s="107">
        <v>1</v>
      </c>
      <c r="G11" s="108">
        <v>4</v>
      </c>
      <c r="H11" s="109" t="s">
        <v>792</v>
      </c>
      <c r="I11" s="109">
        <v>0.1</v>
      </c>
      <c r="J11" s="109">
        <v>479</v>
      </c>
      <c r="K11" s="107"/>
      <c r="L11" s="108">
        <v>8</v>
      </c>
      <c r="M11" s="109" t="s">
        <v>793</v>
      </c>
      <c r="N11" s="109">
        <v>257</v>
      </c>
      <c r="O11" s="106">
        <f t="shared" si="0"/>
        <v>736</v>
      </c>
      <c r="P11" s="106">
        <f t="shared" si="1"/>
        <v>6</v>
      </c>
      <c r="Q11" s="110"/>
      <c r="R11" s="104"/>
      <c r="S11" s="104" t="s">
        <v>794</v>
      </c>
      <c r="T11" s="104">
        <v>808</v>
      </c>
    </row>
    <row r="12" spans="1:20" ht="12.75">
      <c r="A12" s="104">
        <v>7</v>
      </c>
      <c r="B12" s="105">
        <v>102</v>
      </c>
      <c r="C12" s="106" t="s">
        <v>795</v>
      </c>
      <c r="D12" s="107">
        <v>2</v>
      </c>
      <c r="E12" s="106" t="s">
        <v>102</v>
      </c>
      <c r="F12" s="107">
        <v>1</v>
      </c>
      <c r="G12" s="108">
        <v>2</v>
      </c>
      <c r="H12" s="109" t="s">
        <v>796</v>
      </c>
      <c r="I12" s="109">
        <v>-0.3</v>
      </c>
      <c r="J12" s="109">
        <v>445</v>
      </c>
      <c r="K12" s="107"/>
      <c r="L12" s="108">
        <v>6</v>
      </c>
      <c r="M12" s="109" t="s">
        <v>797</v>
      </c>
      <c r="N12" s="109">
        <v>212</v>
      </c>
      <c r="O12" s="106">
        <f t="shared" si="0"/>
        <v>657</v>
      </c>
      <c r="P12" s="106">
        <f t="shared" si="1"/>
        <v>7</v>
      </c>
      <c r="Q12" s="110"/>
      <c r="R12" s="104"/>
      <c r="S12" s="104" t="s">
        <v>798</v>
      </c>
      <c r="T12" s="104">
        <v>798</v>
      </c>
    </row>
    <row r="13" spans="1:20" ht="12.75">
      <c r="A13" s="104">
        <v>8</v>
      </c>
      <c r="B13" s="105">
        <v>1048</v>
      </c>
      <c r="C13" s="106" t="s">
        <v>799</v>
      </c>
      <c r="D13" s="107">
        <v>1</v>
      </c>
      <c r="E13" s="106" t="s">
        <v>76</v>
      </c>
      <c r="F13" s="107">
        <v>1</v>
      </c>
      <c r="G13" s="108">
        <v>7</v>
      </c>
      <c r="H13" s="109" t="s">
        <v>800</v>
      </c>
      <c r="I13" s="109">
        <v>0</v>
      </c>
      <c r="J13" s="109">
        <v>349</v>
      </c>
      <c r="K13" s="107"/>
      <c r="L13" s="108">
        <v>2</v>
      </c>
      <c r="M13" s="109" t="s">
        <v>789</v>
      </c>
      <c r="N13" s="109">
        <v>303</v>
      </c>
      <c r="O13" s="106">
        <f t="shared" si="0"/>
        <v>652</v>
      </c>
      <c r="P13" s="106">
        <f t="shared" si="1"/>
        <v>8</v>
      </c>
      <c r="Q13" s="110"/>
      <c r="R13" s="104"/>
      <c r="S13" s="104" t="s">
        <v>801</v>
      </c>
      <c r="T13" s="104">
        <v>789</v>
      </c>
    </row>
    <row r="14" spans="1:20" ht="12.75">
      <c r="A14" s="104"/>
      <c r="B14" s="105">
        <v>1031</v>
      </c>
      <c r="C14" s="106" t="s">
        <v>802</v>
      </c>
      <c r="D14" s="107">
        <v>2</v>
      </c>
      <c r="E14" s="106" t="s">
        <v>76</v>
      </c>
      <c r="F14" s="107">
        <v>1</v>
      </c>
      <c r="G14" s="108">
        <v>1</v>
      </c>
      <c r="H14" s="109" t="s">
        <v>803</v>
      </c>
      <c r="I14" s="109">
        <v>0</v>
      </c>
      <c r="J14" s="109">
        <v>371</v>
      </c>
      <c r="K14" s="107"/>
      <c r="L14" s="108">
        <v>5</v>
      </c>
      <c r="M14" s="109" t="s">
        <v>793</v>
      </c>
      <c r="N14" s="109">
        <v>257</v>
      </c>
      <c r="O14" s="106">
        <f t="shared" si="0"/>
        <v>628</v>
      </c>
      <c r="P14" s="106">
        <f t="shared" si="1"/>
        <v>9</v>
      </c>
      <c r="Q14" s="110"/>
      <c r="R14" s="104"/>
      <c r="S14" s="104" t="s">
        <v>804</v>
      </c>
      <c r="T14" s="104">
        <v>779</v>
      </c>
    </row>
    <row r="15" spans="1:20" ht="12.75">
      <c r="A15" s="104"/>
      <c r="B15" s="105"/>
      <c r="C15" s="106"/>
      <c r="D15" s="107"/>
      <c r="E15" s="106"/>
      <c r="F15" s="107"/>
      <c r="G15" s="108"/>
      <c r="H15" s="109"/>
      <c r="I15" s="109"/>
      <c r="J15" s="109"/>
      <c r="K15" s="107"/>
      <c r="L15" s="108"/>
      <c r="M15" s="109"/>
      <c r="N15" s="109"/>
      <c r="O15" s="106"/>
      <c r="P15" s="106"/>
      <c r="Q15" s="110"/>
      <c r="R15" s="104"/>
      <c r="S15" s="104" t="s">
        <v>805</v>
      </c>
      <c r="T15" s="104">
        <v>770</v>
      </c>
    </row>
    <row r="16" spans="1:20" ht="12.75">
      <c r="A16" s="104"/>
      <c r="B16" s="105"/>
      <c r="C16" s="106"/>
      <c r="D16" s="107"/>
      <c r="E16" s="106"/>
      <c r="F16" s="107"/>
      <c r="G16" s="108"/>
      <c r="H16" s="109"/>
      <c r="I16" s="109"/>
      <c r="J16" s="109"/>
      <c r="K16" s="107"/>
      <c r="L16" s="108"/>
      <c r="M16" s="109"/>
      <c r="N16" s="109"/>
      <c r="O16" s="106"/>
      <c r="P16" s="106"/>
      <c r="Q16" s="110"/>
      <c r="R16" s="104"/>
      <c r="S16" s="104" t="s">
        <v>806</v>
      </c>
      <c r="T16" s="104">
        <v>760</v>
      </c>
    </row>
    <row r="17" spans="1:20" ht="12.75">
      <c r="A17" s="104"/>
      <c r="B17" s="105"/>
      <c r="C17" s="106"/>
      <c r="D17" s="107"/>
      <c r="E17" s="106"/>
      <c r="F17" s="107"/>
      <c r="G17" s="108"/>
      <c r="H17" s="109"/>
      <c r="I17" s="109"/>
      <c r="J17" s="109"/>
      <c r="K17" s="107"/>
      <c r="L17" s="108"/>
      <c r="M17" s="109"/>
      <c r="N17" s="109"/>
      <c r="O17" s="106"/>
      <c r="P17" s="106"/>
      <c r="Q17" s="110"/>
      <c r="R17" s="104"/>
      <c r="S17" s="104" t="s">
        <v>807</v>
      </c>
      <c r="T17" s="104">
        <v>751</v>
      </c>
    </row>
    <row r="18" spans="1:20" ht="12.75">
      <c r="A18" s="104"/>
      <c r="B18" s="105"/>
      <c r="C18" s="106"/>
      <c r="D18" s="107"/>
      <c r="E18" s="106"/>
      <c r="F18" s="107"/>
      <c r="G18" s="108"/>
      <c r="H18" s="109"/>
      <c r="I18" s="109"/>
      <c r="J18" s="109"/>
      <c r="K18" s="107"/>
      <c r="L18" s="108"/>
      <c r="M18" s="109"/>
      <c r="N18" s="109"/>
      <c r="O18" s="106"/>
      <c r="P18" s="106"/>
      <c r="Q18" s="110"/>
      <c r="R18" s="104"/>
      <c r="S18" s="104" t="s">
        <v>808</v>
      </c>
      <c r="T18" s="104">
        <v>741</v>
      </c>
    </row>
    <row r="19" spans="1:20" ht="12.75">
      <c r="A19" s="104"/>
      <c r="B19" s="105"/>
      <c r="C19" s="106"/>
      <c r="D19" s="107"/>
      <c r="E19" s="106"/>
      <c r="F19" s="107"/>
      <c r="G19" s="108"/>
      <c r="H19" s="109"/>
      <c r="I19" s="109"/>
      <c r="J19" s="109"/>
      <c r="K19" s="107"/>
      <c r="L19" s="108"/>
      <c r="M19" s="109"/>
      <c r="N19" s="109"/>
      <c r="O19" s="106"/>
      <c r="P19" s="106"/>
      <c r="Q19" s="110"/>
      <c r="R19" s="104"/>
      <c r="S19" s="104" t="s">
        <v>809</v>
      </c>
      <c r="T19" s="104">
        <v>732</v>
      </c>
    </row>
    <row r="20" spans="1:20" ht="12.75">
      <c r="A20" s="104"/>
      <c r="B20" s="91"/>
      <c r="C20" s="91"/>
      <c r="D20" s="92"/>
      <c r="E20" s="91"/>
      <c r="F20" s="92"/>
      <c r="G20" s="92"/>
      <c r="H20" s="91"/>
      <c r="I20" s="91"/>
      <c r="J20" s="91"/>
      <c r="K20" s="92"/>
      <c r="L20" s="92"/>
      <c r="M20" s="91"/>
      <c r="N20" s="91"/>
      <c r="O20" s="91"/>
      <c r="P20" s="91"/>
      <c r="Q20" s="104"/>
      <c r="R20" s="104"/>
      <c r="S20" s="104" t="s">
        <v>810</v>
      </c>
      <c r="T20" s="104">
        <v>722</v>
      </c>
    </row>
    <row r="21" spans="1:20" ht="12.75">
      <c r="A21" s="104"/>
      <c r="B21" s="104"/>
      <c r="C21" s="104"/>
      <c r="D21" s="111"/>
      <c r="E21" s="104"/>
      <c r="F21" s="111"/>
      <c r="G21" s="111"/>
      <c r="H21" s="104"/>
      <c r="I21" s="104"/>
      <c r="J21" s="104"/>
      <c r="K21" s="111"/>
      <c r="L21" s="111"/>
      <c r="M21" s="104"/>
      <c r="N21" s="104"/>
      <c r="O21" s="104"/>
      <c r="P21" s="104"/>
      <c r="Q21" s="104"/>
      <c r="R21" s="104"/>
      <c r="S21" s="104" t="s">
        <v>811</v>
      </c>
      <c r="T21" s="104">
        <v>713</v>
      </c>
    </row>
    <row r="22" spans="1:20" ht="12.75">
      <c r="A22" s="104"/>
      <c r="B22" s="104"/>
      <c r="C22" s="104"/>
      <c r="D22" s="111"/>
      <c r="E22" s="104"/>
      <c r="F22" s="111"/>
      <c r="G22" s="111"/>
      <c r="H22" s="104"/>
      <c r="I22" s="104"/>
      <c r="J22" s="104"/>
      <c r="K22" s="111"/>
      <c r="L22" s="111"/>
      <c r="M22" s="104"/>
      <c r="N22" s="104"/>
      <c r="O22" s="104"/>
      <c r="P22" s="104"/>
      <c r="Q22" s="104"/>
      <c r="R22" s="104"/>
      <c r="S22" s="104" t="s">
        <v>812</v>
      </c>
      <c r="T22" s="104">
        <v>703</v>
      </c>
    </row>
    <row r="23" spans="1:20" ht="12.75">
      <c r="A23" s="104"/>
      <c r="B23" s="104"/>
      <c r="C23" s="104"/>
      <c r="D23" s="111"/>
      <c r="E23" s="104"/>
      <c r="F23" s="111"/>
      <c r="G23" s="111"/>
      <c r="H23" s="104"/>
      <c r="I23" s="104"/>
      <c r="J23" s="104"/>
      <c r="K23" s="111"/>
      <c r="L23" s="111"/>
      <c r="M23" s="104"/>
      <c r="N23" s="104"/>
      <c r="O23" s="104"/>
      <c r="P23" s="104"/>
      <c r="Q23" s="104"/>
      <c r="R23" s="104"/>
      <c r="S23" s="104" t="s">
        <v>813</v>
      </c>
      <c r="T23" s="104">
        <v>694</v>
      </c>
    </row>
    <row r="24" spans="1:20" ht="12.75">
      <c r="A24" s="104"/>
      <c r="B24" s="104"/>
      <c r="C24" s="104"/>
      <c r="D24" s="111"/>
      <c r="E24" s="104"/>
      <c r="F24" s="111"/>
      <c r="G24" s="111"/>
      <c r="H24" s="104"/>
      <c r="I24" s="104"/>
      <c r="J24" s="104"/>
      <c r="K24" s="111"/>
      <c r="L24" s="111"/>
      <c r="M24" s="104"/>
      <c r="N24" s="104"/>
      <c r="O24" s="104"/>
      <c r="P24" s="104"/>
      <c r="Q24" s="104"/>
      <c r="R24" s="104"/>
      <c r="S24" s="104" t="s">
        <v>814</v>
      </c>
      <c r="T24" s="104">
        <v>684</v>
      </c>
    </row>
    <row r="25" spans="1:20" ht="12.75">
      <c r="A25" s="104"/>
      <c r="B25" s="104"/>
      <c r="C25" s="104"/>
      <c r="D25" s="111"/>
      <c r="E25" s="104"/>
      <c r="F25" s="111"/>
      <c r="G25" s="111"/>
      <c r="H25" s="104"/>
      <c r="I25" s="104"/>
      <c r="J25" s="104"/>
      <c r="K25" s="111"/>
      <c r="L25" s="111"/>
      <c r="M25" s="104"/>
      <c r="N25" s="104"/>
      <c r="O25" s="104"/>
      <c r="P25" s="104"/>
      <c r="Q25" s="104"/>
      <c r="R25" s="104"/>
      <c r="S25" s="104" t="s">
        <v>815</v>
      </c>
      <c r="T25" s="104">
        <v>675</v>
      </c>
    </row>
    <row r="26" spans="1:20" ht="12.75">
      <c r="A26" s="104"/>
      <c r="B26" s="104"/>
      <c r="C26" s="104"/>
      <c r="D26" s="111"/>
      <c r="E26" s="104"/>
      <c r="F26" s="111"/>
      <c r="G26" s="111"/>
      <c r="H26" s="104"/>
      <c r="I26" s="104"/>
      <c r="J26" s="104"/>
      <c r="K26" s="111"/>
      <c r="L26" s="111"/>
      <c r="M26" s="104"/>
      <c r="N26" s="104"/>
      <c r="O26" s="104"/>
      <c r="P26" s="104"/>
      <c r="Q26" s="104"/>
      <c r="R26" s="104"/>
      <c r="S26" s="104" t="s">
        <v>816</v>
      </c>
      <c r="T26" s="104">
        <v>665</v>
      </c>
    </row>
    <row r="27" spans="1:20" ht="12.75">
      <c r="A27" s="104"/>
      <c r="B27" s="104"/>
      <c r="C27" s="104"/>
      <c r="D27" s="111"/>
      <c r="E27" s="104"/>
      <c r="F27" s="111"/>
      <c r="G27" s="111"/>
      <c r="H27" s="104"/>
      <c r="I27" s="104"/>
      <c r="J27" s="104"/>
      <c r="K27" s="111"/>
      <c r="L27" s="111"/>
      <c r="M27" s="104"/>
      <c r="N27" s="104"/>
      <c r="O27" s="104"/>
      <c r="P27" s="104"/>
      <c r="Q27" s="104"/>
      <c r="R27" s="104"/>
      <c r="S27" s="104" t="s">
        <v>817</v>
      </c>
      <c r="T27" s="104">
        <v>656</v>
      </c>
    </row>
    <row r="28" spans="1:20" ht="12.75">
      <c r="A28" s="104"/>
      <c r="B28" s="104"/>
      <c r="C28" s="104"/>
      <c r="D28" s="111"/>
      <c r="E28" s="104"/>
      <c r="F28" s="111"/>
      <c r="G28" s="111"/>
      <c r="H28" s="104"/>
      <c r="I28" s="104"/>
      <c r="J28" s="104"/>
      <c r="K28" s="111"/>
      <c r="L28" s="111"/>
      <c r="M28" s="104"/>
      <c r="N28" s="104"/>
      <c r="O28" s="104"/>
      <c r="P28" s="104"/>
      <c r="Q28" s="104"/>
      <c r="R28" s="104"/>
      <c r="S28" s="104" t="s">
        <v>818</v>
      </c>
      <c r="T28" s="104">
        <v>646</v>
      </c>
    </row>
    <row r="29" spans="1:20" ht="12.75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 t="s">
        <v>819</v>
      </c>
      <c r="T29" s="104">
        <v>637</v>
      </c>
    </row>
    <row r="30" spans="1:20" ht="12.75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 t="s">
        <v>820</v>
      </c>
      <c r="T30" s="104">
        <v>627</v>
      </c>
    </row>
    <row r="31" spans="1:20" ht="12.75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 t="s">
        <v>821</v>
      </c>
      <c r="T31" s="104">
        <v>618</v>
      </c>
    </row>
    <row r="32" spans="1:20" ht="12.75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 t="s">
        <v>822</v>
      </c>
      <c r="T32" s="104">
        <v>609</v>
      </c>
    </row>
    <row r="33" spans="1:20" ht="12.7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 t="s">
        <v>823</v>
      </c>
      <c r="T33" s="104">
        <v>599</v>
      </c>
    </row>
    <row r="34" spans="1:20" ht="12.75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 t="s">
        <v>824</v>
      </c>
      <c r="T34" s="104">
        <v>590</v>
      </c>
    </row>
    <row r="35" spans="1:20" ht="12.75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 t="s">
        <v>773</v>
      </c>
      <c r="T35" s="104">
        <v>580</v>
      </c>
    </row>
    <row r="36" spans="1:20" ht="12.75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 t="s">
        <v>825</v>
      </c>
      <c r="T36" s="104">
        <v>571</v>
      </c>
    </row>
    <row r="37" spans="1:20" ht="12.75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 t="s">
        <v>826</v>
      </c>
      <c r="T37" s="104">
        <v>562</v>
      </c>
    </row>
    <row r="38" spans="1:20" ht="12.75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 t="s">
        <v>827</v>
      </c>
      <c r="T38" s="104">
        <v>552</v>
      </c>
    </row>
    <row r="39" spans="1:20" ht="12.7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 t="s">
        <v>828</v>
      </c>
      <c r="T39" s="104">
        <v>543</v>
      </c>
    </row>
    <row r="40" spans="1:20" ht="12.75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 t="s">
        <v>829</v>
      </c>
      <c r="T40" s="104">
        <v>534</v>
      </c>
    </row>
    <row r="41" spans="1:20" ht="12.75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 t="s">
        <v>830</v>
      </c>
      <c r="T41" s="104">
        <v>524</v>
      </c>
    </row>
    <row r="42" spans="1:20" ht="12.75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 t="s">
        <v>831</v>
      </c>
      <c r="T42" s="104">
        <v>515</v>
      </c>
    </row>
    <row r="43" spans="1:20" ht="12.75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 t="s">
        <v>832</v>
      </c>
      <c r="T43" s="104">
        <v>506</v>
      </c>
    </row>
    <row r="44" spans="1:20" ht="12.75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 t="s">
        <v>833</v>
      </c>
      <c r="T44" s="104">
        <v>496</v>
      </c>
    </row>
    <row r="45" spans="1:20" ht="12.75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 t="s">
        <v>834</v>
      </c>
      <c r="T45" s="104">
        <v>487</v>
      </c>
    </row>
    <row r="46" spans="1:20" ht="12.75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 t="s">
        <v>835</v>
      </c>
      <c r="T46" s="104">
        <v>478</v>
      </c>
    </row>
    <row r="47" spans="1:20" ht="12.75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 t="s">
        <v>836</v>
      </c>
      <c r="T47" s="104">
        <v>468</v>
      </c>
    </row>
    <row r="48" spans="1:20" ht="12.75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 t="s">
        <v>837</v>
      </c>
      <c r="T48" s="104">
        <v>459</v>
      </c>
    </row>
    <row r="49" spans="1:20" ht="12.75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 t="s">
        <v>838</v>
      </c>
      <c r="T49" s="104">
        <v>450</v>
      </c>
    </row>
    <row r="50" spans="1:20" ht="12.75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 t="s">
        <v>777</v>
      </c>
      <c r="T50" s="104">
        <v>441</v>
      </c>
    </row>
    <row r="51" spans="1:20" ht="12.75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 t="s">
        <v>839</v>
      </c>
      <c r="T51" s="104">
        <v>431</v>
      </c>
    </row>
    <row r="52" spans="1:20" ht="12.75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 t="s">
        <v>840</v>
      </c>
      <c r="T52" s="104">
        <v>422</v>
      </c>
    </row>
    <row r="53" spans="1:20" ht="12.75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 t="s">
        <v>841</v>
      </c>
      <c r="T53" s="104">
        <v>413</v>
      </c>
    </row>
    <row r="54" spans="1:20" ht="12.75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 t="s">
        <v>842</v>
      </c>
      <c r="T54" s="104">
        <v>404</v>
      </c>
    </row>
    <row r="55" spans="1:20" ht="12.75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 t="s">
        <v>781</v>
      </c>
      <c r="T55" s="104">
        <v>394</v>
      </c>
    </row>
    <row r="56" spans="1:20" ht="12.75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 t="s">
        <v>843</v>
      </c>
      <c r="T56" s="104">
        <v>385</v>
      </c>
    </row>
    <row r="57" spans="1:20" ht="12.75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 t="s">
        <v>844</v>
      </c>
      <c r="T57" s="104">
        <v>376</v>
      </c>
    </row>
    <row r="58" spans="1:20" ht="12.75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 t="s">
        <v>845</v>
      </c>
      <c r="T58" s="104">
        <v>367</v>
      </c>
    </row>
    <row r="59" spans="1:20" ht="12.75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 t="s">
        <v>846</v>
      </c>
      <c r="T59" s="104">
        <v>358</v>
      </c>
    </row>
    <row r="60" spans="1:20" ht="12.75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 t="s">
        <v>785</v>
      </c>
      <c r="T60" s="104">
        <v>348</v>
      </c>
    </row>
    <row r="61" spans="1:20" ht="12.75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 t="s">
        <v>847</v>
      </c>
      <c r="T61" s="104">
        <v>339</v>
      </c>
    </row>
    <row r="62" spans="1:20" ht="12.75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 t="s">
        <v>848</v>
      </c>
      <c r="T62" s="104">
        <v>330</v>
      </c>
    </row>
    <row r="63" spans="1:20" ht="12.75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 t="s">
        <v>849</v>
      </c>
      <c r="T63" s="104">
        <v>321</v>
      </c>
    </row>
    <row r="64" spans="1:20" ht="12.75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 t="s">
        <v>850</v>
      </c>
      <c r="T64" s="104">
        <v>312</v>
      </c>
    </row>
    <row r="65" spans="1:20" ht="12.75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 t="s">
        <v>789</v>
      </c>
      <c r="T65" s="104">
        <v>303</v>
      </c>
    </row>
    <row r="66" spans="1:20" ht="12.75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 t="s">
        <v>851</v>
      </c>
      <c r="T66" s="104">
        <v>293</v>
      </c>
    </row>
    <row r="67" spans="1:20" ht="12.75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 t="s">
        <v>852</v>
      </c>
      <c r="T67" s="104">
        <v>284</v>
      </c>
    </row>
    <row r="68" spans="1:20" ht="12.75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 t="s">
        <v>853</v>
      </c>
      <c r="T68" s="104">
        <v>275</v>
      </c>
    </row>
    <row r="69" spans="1:20" ht="12.75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 t="s">
        <v>854</v>
      </c>
      <c r="T69" s="104">
        <v>266</v>
      </c>
    </row>
    <row r="70" spans="1:20" ht="12.75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 t="s">
        <v>793</v>
      </c>
      <c r="T70" s="104">
        <v>257</v>
      </c>
    </row>
    <row r="71" spans="1:20" ht="12.75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 t="s">
        <v>855</v>
      </c>
      <c r="T71" s="104">
        <v>248</v>
      </c>
    </row>
    <row r="72" spans="1:20" ht="12.75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 t="s">
        <v>856</v>
      </c>
      <c r="T72" s="104">
        <v>239</v>
      </c>
    </row>
    <row r="73" spans="1:20" ht="12.75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 t="s">
        <v>857</v>
      </c>
      <c r="T73" s="104">
        <v>230</v>
      </c>
    </row>
    <row r="74" spans="1:20" ht="12.75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 t="s">
        <v>858</v>
      </c>
      <c r="T74" s="104">
        <v>221</v>
      </c>
    </row>
    <row r="75" spans="1:20" ht="12.75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 t="s">
        <v>797</v>
      </c>
      <c r="T75" s="104">
        <v>212</v>
      </c>
    </row>
    <row r="76" spans="1:20" ht="12.75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 t="s">
        <v>859</v>
      </c>
      <c r="T76" s="104">
        <v>202</v>
      </c>
    </row>
    <row r="77" spans="1:20" ht="12.75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 t="s">
        <v>860</v>
      </c>
      <c r="T77" s="104">
        <v>193</v>
      </c>
    </row>
    <row r="78" spans="1:20" ht="12.75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 t="s">
        <v>861</v>
      </c>
      <c r="T78" s="104">
        <v>184</v>
      </c>
    </row>
    <row r="79" spans="1:20" ht="12.75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 t="s">
        <v>862</v>
      </c>
      <c r="T79" s="104">
        <v>175</v>
      </c>
    </row>
    <row r="80" spans="1:20" ht="12.75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 t="s">
        <v>863</v>
      </c>
      <c r="T80" s="104">
        <v>166</v>
      </c>
    </row>
    <row r="81" spans="1:20" ht="12.75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 t="s">
        <v>864</v>
      </c>
      <c r="T81" s="104">
        <v>157</v>
      </c>
    </row>
    <row r="82" spans="1:20" ht="12.75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 t="s">
        <v>865</v>
      </c>
      <c r="T82" s="104">
        <v>148</v>
      </c>
    </row>
    <row r="83" spans="1:20" ht="12.75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 t="s">
        <v>866</v>
      </c>
      <c r="T83" s="104">
        <v>139</v>
      </c>
    </row>
    <row r="84" spans="1:20" ht="12.75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 t="s">
        <v>867</v>
      </c>
      <c r="T84" s="104">
        <v>130</v>
      </c>
    </row>
    <row r="85" spans="1:20" ht="12.75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 t="s">
        <v>868</v>
      </c>
      <c r="T85" s="104">
        <v>121</v>
      </c>
    </row>
    <row r="86" spans="1:20" ht="12.75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 t="s">
        <v>869</v>
      </c>
      <c r="T86" s="104">
        <v>112</v>
      </c>
    </row>
    <row r="87" spans="1:20" ht="12.75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 t="s">
        <v>870</v>
      </c>
      <c r="T87" s="104">
        <v>103</v>
      </c>
    </row>
    <row r="88" spans="1:20" ht="12.75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 t="s">
        <v>871</v>
      </c>
      <c r="T88" s="104">
        <v>94</v>
      </c>
    </row>
    <row r="89" spans="1:20" ht="12.75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 t="s">
        <v>872</v>
      </c>
      <c r="T89" s="104">
        <v>85</v>
      </c>
    </row>
    <row r="90" spans="1:20" ht="12.75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 t="s">
        <v>873</v>
      </c>
      <c r="T90" s="104">
        <v>76</v>
      </c>
    </row>
    <row r="91" spans="1:20" ht="12.75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 t="s">
        <v>874</v>
      </c>
      <c r="T91" s="104">
        <v>68</v>
      </c>
    </row>
    <row r="92" spans="1:20" ht="12.75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 t="s">
        <v>875</v>
      </c>
      <c r="T92" s="104">
        <v>59</v>
      </c>
    </row>
    <row r="93" spans="1:20" ht="12.75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 t="s">
        <v>876</v>
      </c>
      <c r="T93" s="104">
        <v>50</v>
      </c>
    </row>
    <row r="94" spans="1:20" ht="12.75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 t="s">
        <v>877</v>
      </c>
      <c r="T94" s="104">
        <v>41</v>
      </c>
    </row>
    <row r="95" spans="1:20" ht="12.75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 t="s">
        <v>878</v>
      </c>
      <c r="T95" s="104">
        <v>32</v>
      </c>
    </row>
    <row r="96" spans="1:20" ht="12.75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 t="s">
        <v>879</v>
      </c>
      <c r="T96" s="104">
        <v>23</v>
      </c>
    </row>
    <row r="97" spans="1:20" ht="12.75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 t="s">
        <v>880</v>
      </c>
      <c r="T97" s="104">
        <v>14</v>
      </c>
    </row>
    <row r="98" spans="1:20" ht="12.75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 t="s">
        <v>881</v>
      </c>
      <c r="T98" s="104">
        <v>5</v>
      </c>
    </row>
  </sheetData>
  <printOptions/>
  <pageMargins left="0.5118110236220472" right="0.5118110236220472" top="0.5905511811023622" bottom="0.5905511811023622" header="590551.1811023622" footer="9055.1181102362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8"/>
  <sheetViews>
    <sheetView zoomScale="125" zoomScaleNormal="125" zoomScaleSheetLayoutView="100" workbookViewId="0" topLeftCell="A1">
      <selection activeCell="W6" sqref="W6"/>
    </sheetView>
  </sheetViews>
  <sheetFormatPr defaultColWidth="15.83203125" defaultRowHeight="15" customHeight="1"/>
  <cols>
    <col min="1" max="1" width="2.83203125" style="0" customWidth="1"/>
    <col min="2" max="2" width="6" style="0" customWidth="1"/>
    <col min="3" max="3" width="13.83203125" style="0" customWidth="1"/>
    <col min="4" max="4" width="3.83203125" style="27" customWidth="1"/>
    <col min="5" max="5" width="14.83203125" style="0" customWidth="1"/>
    <col min="6" max="6" width="3.83203125" style="27" customWidth="1"/>
    <col min="7" max="7" width="4.83203125" style="27" customWidth="1"/>
    <col min="8" max="8" width="5.83203125" style="30" customWidth="1"/>
    <col min="9" max="9" width="5.83203125" style="29" customWidth="1"/>
    <col min="10" max="10" width="5.83203125" style="0" customWidth="1"/>
    <col min="11" max="11" width="3.83203125" style="0" customWidth="1"/>
    <col min="12" max="12" width="4.83203125" style="0" customWidth="1"/>
    <col min="13" max="13" width="5.83203125" style="30" customWidth="1"/>
    <col min="14" max="14" width="5.83203125" style="0" customWidth="1"/>
    <col min="15" max="15" width="3.83203125" style="0" customWidth="1"/>
    <col min="16" max="16" width="4.83203125" style="0" customWidth="1"/>
    <col min="17" max="17" width="6.83203125" style="28" customWidth="1"/>
    <col min="18" max="18" width="5.83203125" style="29" customWidth="1"/>
    <col min="19" max="20" width="5.83203125" style="0" customWidth="1"/>
    <col min="21" max="22" width="3.83203125" style="0" customWidth="1"/>
  </cols>
  <sheetData>
    <row r="1" spans="1:25" ht="21" customHeight="1">
      <c r="A1" s="45"/>
      <c r="B1" s="31" t="s">
        <v>882</v>
      </c>
      <c r="C1" s="33"/>
      <c r="D1" s="32"/>
      <c r="E1" s="33"/>
      <c r="F1" s="32"/>
      <c r="G1" s="32"/>
      <c r="H1" s="34"/>
      <c r="I1" s="36"/>
      <c r="J1" s="45"/>
      <c r="K1" s="45"/>
      <c r="L1" s="45"/>
      <c r="M1" s="28"/>
      <c r="N1" s="45"/>
      <c r="O1" s="45"/>
      <c r="P1" s="45"/>
      <c r="S1" s="45"/>
      <c r="T1" s="45"/>
      <c r="U1" s="45"/>
      <c r="V1" s="45"/>
      <c r="W1" s="45"/>
      <c r="X1" s="45"/>
      <c r="Y1" s="45"/>
    </row>
    <row r="2" spans="1:25" ht="12">
      <c r="A2" s="45"/>
      <c r="B2" s="33"/>
      <c r="C2" s="33"/>
      <c r="D2" s="32"/>
      <c r="E2" s="33"/>
      <c r="F2" s="32"/>
      <c r="G2" s="32"/>
      <c r="H2" s="34"/>
      <c r="J2" s="45"/>
      <c r="K2" s="45"/>
      <c r="L2" s="45"/>
      <c r="M2" s="28"/>
      <c r="N2" s="45"/>
      <c r="O2" s="45"/>
      <c r="P2" s="45"/>
      <c r="S2" s="45"/>
      <c r="T2" s="45"/>
      <c r="U2" s="37" t="s">
        <v>883</v>
      </c>
      <c r="V2" s="45"/>
      <c r="W2" s="45"/>
      <c r="X2" s="45"/>
      <c r="Y2" s="45"/>
    </row>
    <row r="3" spans="1:25" ht="12">
      <c r="A3" s="45"/>
      <c r="B3" s="38"/>
      <c r="C3" s="39"/>
      <c r="D3" s="39"/>
      <c r="E3" s="39"/>
      <c r="F3" s="112"/>
      <c r="G3" s="33"/>
      <c r="H3" s="40" t="s">
        <v>768</v>
      </c>
      <c r="I3" s="41"/>
      <c r="J3" s="32"/>
      <c r="K3" s="39"/>
      <c r="L3" s="32"/>
      <c r="M3" s="40" t="s">
        <v>769</v>
      </c>
      <c r="N3" s="32"/>
      <c r="O3" s="39"/>
      <c r="P3" s="32"/>
      <c r="Q3" s="40" t="s">
        <v>884</v>
      </c>
      <c r="R3" s="41"/>
      <c r="S3" s="32"/>
      <c r="T3" s="39"/>
      <c r="U3" s="39"/>
      <c r="V3" s="42"/>
      <c r="W3" s="45"/>
      <c r="X3" s="45"/>
      <c r="Y3" s="45"/>
    </row>
    <row r="4" spans="1:25" ht="12" customHeight="1">
      <c r="A4" s="45"/>
      <c r="B4" s="42" t="s">
        <v>38</v>
      </c>
      <c r="C4" s="43" t="s">
        <v>39</v>
      </c>
      <c r="D4" s="43" t="s">
        <v>40</v>
      </c>
      <c r="E4" s="43" t="s">
        <v>41</v>
      </c>
      <c r="F4" s="43"/>
      <c r="I4" s="44"/>
      <c r="J4" s="27"/>
      <c r="K4" s="43"/>
      <c r="L4" s="27"/>
      <c r="N4" s="27"/>
      <c r="O4" s="43"/>
      <c r="P4" s="27"/>
      <c r="Q4" s="30"/>
      <c r="R4" s="44"/>
      <c r="S4" s="27"/>
      <c r="T4" s="43" t="s">
        <v>42</v>
      </c>
      <c r="U4" s="43"/>
      <c r="V4" s="42"/>
      <c r="W4" s="45"/>
      <c r="X4" s="45"/>
      <c r="Y4" s="45"/>
    </row>
    <row r="5" spans="1:25" ht="12" customHeight="1">
      <c r="A5" s="45"/>
      <c r="B5" s="42"/>
      <c r="C5" s="43"/>
      <c r="D5" s="43"/>
      <c r="E5" s="43"/>
      <c r="F5" s="43" t="s">
        <v>43</v>
      </c>
      <c r="G5" s="27" t="s">
        <v>44</v>
      </c>
      <c r="H5" s="30" t="s">
        <v>45</v>
      </c>
      <c r="I5" s="44" t="s">
        <v>46</v>
      </c>
      <c r="J5" s="27" t="s">
        <v>47</v>
      </c>
      <c r="K5" s="43" t="s">
        <v>43</v>
      </c>
      <c r="L5" s="27" t="s">
        <v>44</v>
      </c>
      <c r="M5" s="30" t="s">
        <v>45</v>
      </c>
      <c r="N5" s="27" t="s">
        <v>47</v>
      </c>
      <c r="O5" s="43" t="s">
        <v>43</v>
      </c>
      <c r="P5" s="27" t="s">
        <v>44</v>
      </c>
      <c r="Q5" s="30" t="s">
        <v>45</v>
      </c>
      <c r="R5" s="44" t="s">
        <v>46</v>
      </c>
      <c r="S5" s="27" t="s">
        <v>47</v>
      </c>
      <c r="T5" s="43" t="s">
        <v>47</v>
      </c>
      <c r="U5" s="43" t="s">
        <v>48</v>
      </c>
      <c r="V5" s="42"/>
      <c r="W5" s="45"/>
      <c r="X5" s="45"/>
      <c r="Y5" s="45"/>
    </row>
    <row r="6" spans="1:25" ht="12">
      <c r="A6" s="45">
        <v>1</v>
      </c>
      <c r="B6" s="46">
        <v>44</v>
      </c>
      <c r="C6" s="48" t="s">
        <v>885</v>
      </c>
      <c r="D6" s="47" t="s">
        <v>886</v>
      </c>
      <c r="E6" s="48" t="s">
        <v>887</v>
      </c>
      <c r="F6" s="47">
        <v>2</v>
      </c>
      <c r="G6" s="49">
        <v>8</v>
      </c>
      <c r="H6" s="50" t="s">
        <v>888</v>
      </c>
      <c r="I6" s="50">
        <v>-0.1</v>
      </c>
      <c r="J6" s="50">
        <v>811</v>
      </c>
      <c r="K6" s="47"/>
      <c r="L6" s="49">
        <v>26</v>
      </c>
      <c r="M6" s="50" t="s">
        <v>889</v>
      </c>
      <c r="N6" s="50">
        <v>923</v>
      </c>
      <c r="O6" s="47"/>
      <c r="P6" s="49">
        <v>25</v>
      </c>
      <c r="Q6" s="50" t="s">
        <v>890</v>
      </c>
      <c r="R6" s="50">
        <v>0.2</v>
      </c>
      <c r="S6" s="50">
        <v>852</v>
      </c>
      <c r="T6" s="48">
        <f aca="true" t="shared" si="0" ref="T6:T27">IF(H6="","",J6+N6+S6)</f>
        <v>2586</v>
      </c>
      <c r="U6" s="48">
        <f aca="true" t="shared" si="1" ref="U6:U27">IF(T6="","",RANK(T6,$T$6:$T$32))</f>
        <v>1</v>
      </c>
      <c r="V6" s="51" t="s">
        <v>9</v>
      </c>
      <c r="W6" s="45"/>
      <c r="X6" s="45" t="s">
        <v>774</v>
      </c>
      <c r="Y6" s="45">
        <v>856</v>
      </c>
    </row>
    <row r="7" spans="1:25" ht="12">
      <c r="A7" s="45">
        <v>2</v>
      </c>
      <c r="B7" s="46">
        <v>14</v>
      </c>
      <c r="C7" s="48" t="s">
        <v>891</v>
      </c>
      <c r="D7" s="47">
        <v>2</v>
      </c>
      <c r="E7" s="48" t="s">
        <v>263</v>
      </c>
      <c r="F7" s="47">
        <v>2</v>
      </c>
      <c r="G7" s="49">
        <v>9</v>
      </c>
      <c r="H7" s="50" t="s">
        <v>892</v>
      </c>
      <c r="I7" s="50">
        <v>0</v>
      </c>
      <c r="J7" s="50">
        <v>933</v>
      </c>
      <c r="K7" s="47"/>
      <c r="L7" s="49">
        <v>27</v>
      </c>
      <c r="M7" s="50" t="s">
        <v>820</v>
      </c>
      <c r="N7" s="50">
        <v>627</v>
      </c>
      <c r="O7" s="47"/>
      <c r="P7" s="49">
        <v>26</v>
      </c>
      <c r="Q7" s="50" t="s">
        <v>893</v>
      </c>
      <c r="R7" s="50">
        <v>0</v>
      </c>
      <c r="S7" s="50">
        <v>845</v>
      </c>
      <c r="T7" s="48">
        <f t="shared" si="0"/>
        <v>2405</v>
      </c>
      <c r="U7" s="48">
        <f t="shared" si="1"/>
        <v>2</v>
      </c>
      <c r="V7" s="51"/>
      <c r="W7" s="45"/>
      <c r="X7" s="45" t="s">
        <v>778</v>
      </c>
      <c r="Y7" s="45">
        <v>846</v>
      </c>
    </row>
    <row r="8" spans="1:25" ht="12">
      <c r="A8" s="45">
        <v>3</v>
      </c>
      <c r="B8" s="46">
        <v>524</v>
      </c>
      <c r="C8" s="48" t="s">
        <v>894</v>
      </c>
      <c r="D8" s="47">
        <v>1</v>
      </c>
      <c r="E8" s="48" t="s">
        <v>895</v>
      </c>
      <c r="F8" s="47">
        <v>2</v>
      </c>
      <c r="G8" s="49">
        <v>12</v>
      </c>
      <c r="H8" s="50" t="s">
        <v>896</v>
      </c>
      <c r="I8" s="50">
        <v>0.4</v>
      </c>
      <c r="J8" s="50">
        <v>741</v>
      </c>
      <c r="K8" s="47"/>
      <c r="L8" s="49">
        <v>30</v>
      </c>
      <c r="M8" s="50" t="s">
        <v>820</v>
      </c>
      <c r="N8" s="50">
        <v>627</v>
      </c>
      <c r="O8" s="47"/>
      <c r="P8" s="49">
        <v>2</v>
      </c>
      <c r="Q8" s="50" t="s">
        <v>897</v>
      </c>
      <c r="R8" s="50">
        <v>0.2</v>
      </c>
      <c r="S8" s="50">
        <v>784</v>
      </c>
      <c r="T8" s="48">
        <f t="shared" si="0"/>
        <v>2152</v>
      </c>
      <c r="U8" s="48">
        <f t="shared" si="1"/>
        <v>3</v>
      </c>
      <c r="V8" s="51"/>
      <c r="W8" s="45"/>
      <c r="X8" s="45" t="s">
        <v>782</v>
      </c>
      <c r="Y8" s="45">
        <v>837</v>
      </c>
    </row>
    <row r="9" spans="1:25" ht="12">
      <c r="A9" s="45">
        <v>4</v>
      </c>
      <c r="B9" s="46">
        <v>660</v>
      </c>
      <c r="C9" s="48" t="s">
        <v>898</v>
      </c>
      <c r="D9" s="47">
        <v>2</v>
      </c>
      <c r="E9" s="48" t="s">
        <v>290</v>
      </c>
      <c r="F9" s="47">
        <v>1</v>
      </c>
      <c r="G9" s="49">
        <v>13</v>
      </c>
      <c r="H9" s="50" t="s">
        <v>899</v>
      </c>
      <c r="I9" s="50">
        <v>0.4</v>
      </c>
      <c r="J9" s="50">
        <v>585</v>
      </c>
      <c r="K9" s="47"/>
      <c r="L9" s="49">
        <v>13</v>
      </c>
      <c r="M9" s="50" t="s">
        <v>820</v>
      </c>
      <c r="N9" s="50">
        <v>627</v>
      </c>
      <c r="O9" s="47"/>
      <c r="P9" s="49">
        <v>12</v>
      </c>
      <c r="Q9" s="50" t="s">
        <v>900</v>
      </c>
      <c r="R9" s="50">
        <v>-0.1</v>
      </c>
      <c r="S9" s="50">
        <v>609</v>
      </c>
      <c r="T9" s="48">
        <f t="shared" si="0"/>
        <v>1821</v>
      </c>
      <c r="U9" s="48">
        <f t="shared" si="1"/>
        <v>4</v>
      </c>
      <c r="V9" s="51"/>
      <c r="W9" s="45"/>
      <c r="X9" s="45" t="s">
        <v>786</v>
      </c>
      <c r="Y9" s="45">
        <v>827</v>
      </c>
    </row>
    <row r="10" spans="1:25" ht="12">
      <c r="A10" s="45">
        <v>5</v>
      </c>
      <c r="B10" s="46">
        <v>516</v>
      </c>
      <c r="C10" s="48" t="s">
        <v>901</v>
      </c>
      <c r="D10" s="47">
        <v>2</v>
      </c>
      <c r="E10" s="48" t="s">
        <v>307</v>
      </c>
      <c r="F10" s="47">
        <v>1</v>
      </c>
      <c r="G10" s="50">
        <v>16</v>
      </c>
      <c r="H10" s="50" t="s">
        <v>902</v>
      </c>
      <c r="I10" s="50">
        <v>-0.3</v>
      </c>
      <c r="J10" s="50">
        <v>672</v>
      </c>
      <c r="K10" s="47"/>
      <c r="L10" s="49">
        <v>16</v>
      </c>
      <c r="M10" s="50" t="s">
        <v>829</v>
      </c>
      <c r="N10" s="50">
        <v>534</v>
      </c>
      <c r="O10" s="47"/>
      <c r="P10" s="49">
        <v>15</v>
      </c>
      <c r="Q10" s="50" t="s">
        <v>903</v>
      </c>
      <c r="R10" s="50">
        <v>0</v>
      </c>
      <c r="S10" s="50">
        <v>597</v>
      </c>
      <c r="T10" s="48">
        <f t="shared" si="0"/>
        <v>1803</v>
      </c>
      <c r="U10" s="48">
        <f t="shared" si="1"/>
        <v>5</v>
      </c>
      <c r="V10" s="51"/>
      <c r="W10" s="45"/>
      <c r="X10" s="45" t="s">
        <v>790</v>
      </c>
      <c r="Y10" s="45">
        <v>817</v>
      </c>
    </row>
    <row r="11" spans="1:25" ht="12">
      <c r="A11" s="45">
        <v>6</v>
      </c>
      <c r="B11" s="46">
        <v>631</v>
      </c>
      <c r="C11" s="48" t="s">
        <v>904</v>
      </c>
      <c r="D11" s="47">
        <v>1</v>
      </c>
      <c r="E11" s="48" t="s">
        <v>535</v>
      </c>
      <c r="F11" s="47">
        <v>1</v>
      </c>
      <c r="G11" s="49">
        <v>14</v>
      </c>
      <c r="H11" s="50" t="s">
        <v>905</v>
      </c>
      <c r="I11" s="50">
        <v>0.5</v>
      </c>
      <c r="J11" s="50">
        <v>670</v>
      </c>
      <c r="K11" s="47"/>
      <c r="L11" s="49">
        <v>14</v>
      </c>
      <c r="M11" s="50" t="s">
        <v>834</v>
      </c>
      <c r="N11" s="50">
        <v>487</v>
      </c>
      <c r="O11" s="47"/>
      <c r="P11" s="49">
        <v>13</v>
      </c>
      <c r="Q11" s="50" t="s">
        <v>906</v>
      </c>
      <c r="R11" s="50">
        <v>0</v>
      </c>
      <c r="S11" s="50">
        <v>615</v>
      </c>
      <c r="T11" s="48">
        <f t="shared" si="0"/>
        <v>1772</v>
      </c>
      <c r="U11" s="48">
        <f t="shared" si="1"/>
        <v>6</v>
      </c>
      <c r="V11" s="51"/>
      <c r="W11" s="45"/>
      <c r="X11" s="45" t="s">
        <v>794</v>
      </c>
      <c r="Y11" s="45">
        <v>808</v>
      </c>
    </row>
    <row r="12" spans="1:25" ht="12">
      <c r="A12" s="45">
        <v>7</v>
      </c>
      <c r="B12" s="46">
        <v>391</v>
      </c>
      <c r="C12" s="48" t="s">
        <v>907</v>
      </c>
      <c r="D12" s="47">
        <v>1</v>
      </c>
      <c r="E12" s="48" t="s">
        <v>263</v>
      </c>
      <c r="F12" s="47">
        <v>2</v>
      </c>
      <c r="G12" s="49">
        <v>7</v>
      </c>
      <c r="H12" s="50" t="s">
        <v>905</v>
      </c>
      <c r="I12" s="50">
        <v>-0.5</v>
      </c>
      <c r="J12" s="50">
        <v>670</v>
      </c>
      <c r="K12" s="47"/>
      <c r="L12" s="49">
        <v>25</v>
      </c>
      <c r="M12" s="50" t="s">
        <v>777</v>
      </c>
      <c r="N12" s="50">
        <v>441</v>
      </c>
      <c r="O12" s="47"/>
      <c r="P12" s="49">
        <v>24</v>
      </c>
      <c r="Q12" s="50" t="s">
        <v>908</v>
      </c>
      <c r="R12" s="50">
        <v>-0.5</v>
      </c>
      <c r="S12" s="50">
        <v>635</v>
      </c>
      <c r="T12" s="48">
        <f t="shared" si="0"/>
        <v>1746</v>
      </c>
      <c r="U12" s="48">
        <f t="shared" si="1"/>
        <v>7</v>
      </c>
      <c r="V12" s="51"/>
      <c r="W12" s="45"/>
      <c r="X12" s="45" t="s">
        <v>798</v>
      </c>
      <c r="Y12" s="45">
        <v>798</v>
      </c>
    </row>
    <row r="13" spans="1:25" ht="12">
      <c r="A13" s="45">
        <v>8</v>
      </c>
      <c r="B13" s="46">
        <v>70</v>
      </c>
      <c r="C13" s="48" t="s">
        <v>534</v>
      </c>
      <c r="D13" s="47">
        <v>2</v>
      </c>
      <c r="E13" s="48" t="s">
        <v>535</v>
      </c>
      <c r="F13" s="47">
        <v>2</v>
      </c>
      <c r="G13" s="49">
        <v>5</v>
      </c>
      <c r="H13" s="50" t="s">
        <v>909</v>
      </c>
      <c r="I13" s="50">
        <v>0.1</v>
      </c>
      <c r="J13" s="50">
        <v>652</v>
      </c>
      <c r="K13" s="47"/>
      <c r="L13" s="49">
        <v>23</v>
      </c>
      <c r="M13" s="50" t="s">
        <v>777</v>
      </c>
      <c r="N13" s="50">
        <v>441</v>
      </c>
      <c r="O13" s="47"/>
      <c r="P13" s="49">
        <v>22</v>
      </c>
      <c r="Q13" s="50" t="s">
        <v>910</v>
      </c>
      <c r="R13" s="50">
        <v>0.2</v>
      </c>
      <c r="S13" s="50">
        <v>612</v>
      </c>
      <c r="T13" s="48">
        <f t="shared" si="0"/>
        <v>1705</v>
      </c>
      <c r="U13" s="48">
        <f t="shared" si="1"/>
        <v>8</v>
      </c>
      <c r="V13" s="51"/>
      <c r="W13" s="45"/>
      <c r="X13" s="45" t="s">
        <v>801</v>
      </c>
      <c r="Y13" s="45">
        <v>789</v>
      </c>
    </row>
    <row r="14" spans="1:25" ht="12">
      <c r="A14" s="45"/>
      <c r="B14" s="46">
        <v>759</v>
      </c>
      <c r="C14" s="48" t="s">
        <v>911</v>
      </c>
      <c r="D14" s="47">
        <v>1</v>
      </c>
      <c r="E14" s="48" t="s">
        <v>281</v>
      </c>
      <c r="F14" s="47">
        <v>2</v>
      </c>
      <c r="G14" s="49">
        <v>18</v>
      </c>
      <c r="H14" s="50" t="s">
        <v>912</v>
      </c>
      <c r="I14" s="50">
        <v>0</v>
      </c>
      <c r="J14" s="50">
        <v>694</v>
      </c>
      <c r="K14" s="47"/>
      <c r="L14" s="49">
        <v>36</v>
      </c>
      <c r="M14" s="50" t="s">
        <v>785</v>
      </c>
      <c r="N14" s="50">
        <v>348</v>
      </c>
      <c r="O14" s="47"/>
      <c r="P14" s="49">
        <v>8</v>
      </c>
      <c r="Q14" s="50" t="s">
        <v>913</v>
      </c>
      <c r="R14" s="50">
        <v>0</v>
      </c>
      <c r="S14" s="50">
        <v>606</v>
      </c>
      <c r="T14" s="48">
        <f t="shared" si="0"/>
        <v>1648</v>
      </c>
      <c r="U14" s="48">
        <f t="shared" si="1"/>
        <v>9</v>
      </c>
      <c r="V14" s="51"/>
      <c r="W14" s="45"/>
      <c r="X14" s="45" t="s">
        <v>804</v>
      </c>
      <c r="Y14" s="45">
        <v>779</v>
      </c>
    </row>
    <row r="15" spans="1:25" ht="12">
      <c r="A15" s="45"/>
      <c r="B15" s="46">
        <v>783</v>
      </c>
      <c r="C15" s="48" t="s">
        <v>914</v>
      </c>
      <c r="D15" s="47">
        <v>1</v>
      </c>
      <c r="E15" s="48" t="s">
        <v>413</v>
      </c>
      <c r="F15" s="47">
        <v>2</v>
      </c>
      <c r="G15" s="49">
        <v>1</v>
      </c>
      <c r="H15" s="50" t="s">
        <v>915</v>
      </c>
      <c r="I15" s="50">
        <v>0</v>
      </c>
      <c r="J15" s="50">
        <v>597</v>
      </c>
      <c r="K15" s="47"/>
      <c r="L15" s="49">
        <v>19</v>
      </c>
      <c r="M15" s="50" t="s">
        <v>777</v>
      </c>
      <c r="N15" s="50">
        <v>441</v>
      </c>
      <c r="O15" s="47"/>
      <c r="P15" s="49">
        <v>18</v>
      </c>
      <c r="Q15" s="50" t="s">
        <v>916</v>
      </c>
      <c r="R15" s="50">
        <v>0</v>
      </c>
      <c r="S15" s="50">
        <v>586</v>
      </c>
      <c r="T15" s="48">
        <f t="shared" si="0"/>
        <v>1624</v>
      </c>
      <c r="U15" s="48">
        <f t="shared" si="1"/>
        <v>10</v>
      </c>
      <c r="V15" s="51"/>
      <c r="W15" s="45"/>
      <c r="X15" s="45" t="s">
        <v>805</v>
      </c>
      <c r="Y15" s="45">
        <v>770</v>
      </c>
    </row>
    <row r="16" spans="1:25" ht="12">
      <c r="A16" s="45"/>
      <c r="B16" s="46">
        <v>612</v>
      </c>
      <c r="C16" s="48" t="s">
        <v>917</v>
      </c>
      <c r="D16" s="47">
        <v>2</v>
      </c>
      <c r="E16" s="48" t="s">
        <v>325</v>
      </c>
      <c r="F16" s="47">
        <v>2</v>
      </c>
      <c r="G16" s="49">
        <v>15</v>
      </c>
      <c r="H16" s="50" t="s">
        <v>918</v>
      </c>
      <c r="I16" s="50">
        <v>0.4</v>
      </c>
      <c r="J16" s="50">
        <v>635</v>
      </c>
      <c r="K16" s="47"/>
      <c r="L16" s="49">
        <v>33</v>
      </c>
      <c r="M16" s="50" t="s">
        <v>781</v>
      </c>
      <c r="N16" s="50">
        <v>394</v>
      </c>
      <c r="O16" s="47"/>
      <c r="P16" s="49">
        <v>5</v>
      </c>
      <c r="Q16" s="50" t="s">
        <v>919</v>
      </c>
      <c r="R16" s="50">
        <v>0.4</v>
      </c>
      <c r="S16" s="50">
        <v>578</v>
      </c>
      <c r="T16" s="48">
        <f t="shared" si="0"/>
        <v>1607</v>
      </c>
      <c r="U16" s="48">
        <f t="shared" si="1"/>
        <v>11</v>
      </c>
      <c r="V16" s="51"/>
      <c r="W16" s="45"/>
      <c r="X16" s="45" t="s">
        <v>806</v>
      </c>
      <c r="Y16" s="45">
        <v>760</v>
      </c>
    </row>
    <row r="17" spans="1:25" ht="12">
      <c r="A17" s="45"/>
      <c r="B17" s="46">
        <v>365</v>
      </c>
      <c r="C17" s="48" t="s">
        <v>920</v>
      </c>
      <c r="D17" s="47">
        <v>2</v>
      </c>
      <c r="E17" s="48" t="s">
        <v>482</v>
      </c>
      <c r="F17" s="47">
        <v>1</v>
      </c>
      <c r="G17" s="49">
        <v>15</v>
      </c>
      <c r="H17" s="50" t="s">
        <v>921</v>
      </c>
      <c r="I17" s="50">
        <v>0.4</v>
      </c>
      <c r="J17" s="50">
        <v>581</v>
      </c>
      <c r="K17" s="47"/>
      <c r="L17" s="49">
        <v>15</v>
      </c>
      <c r="M17" s="50" t="s">
        <v>834</v>
      </c>
      <c r="N17" s="50">
        <v>487</v>
      </c>
      <c r="O17" s="47"/>
      <c r="P17" s="49">
        <v>14</v>
      </c>
      <c r="Q17" s="50" t="s">
        <v>922</v>
      </c>
      <c r="R17" s="50">
        <v>0</v>
      </c>
      <c r="S17" s="50">
        <v>527</v>
      </c>
      <c r="T17" s="48">
        <f t="shared" si="0"/>
        <v>1595</v>
      </c>
      <c r="U17" s="48">
        <f t="shared" si="1"/>
        <v>12</v>
      </c>
      <c r="V17" s="51"/>
      <c r="W17" s="45"/>
      <c r="X17" s="45" t="s">
        <v>807</v>
      </c>
      <c r="Y17" s="45">
        <v>751</v>
      </c>
    </row>
    <row r="18" spans="1:25" ht="12">
      <c r="A18" s="45"/>
      <c r="B18" s="46">
        <v>674</v>
      </c>
      <c r="C18" s="48" t="s">
        <v>923</v>
      </c>
      <c r="D18" s="47">
        <v>1</v>
      </c>
      <c r="E18" s="48" t="s">
        <v>290</v>
      </c>
      <c r="F18" s="47">
        <v>2</v>
      </c>
      <c r="G18" s="49">
        <v>16</v>
      </c>
      <c r="H18" s="50" t="s">
        <v>924</v>
      </c>
      <c r="I18" s="50">
        <v>-0.1</v>
      </c>
      <c r="J18" s="50">
        <v>595</v>
      </c>
      <c r="K18" s="47"/>
      <c r="L18" s="49">
        <v>34</v>
      </c>
      <c r="M18" s="50" t="s">
        <v>834</v>
      </c>
      <c r="N18" s="50">
        <v>487</v>
      </c>
      <c r="O18" s="47"/>
      <c r="P18" s="49">
        <v>6</v>
      </c>
      <c r="Q18" s="50" t="s">
        <v>925</v>
      </c>
      <c r="R18" s="50">
        <v>0.5</v>
      </c>
      <c r="S18" s="50">
        <v>481</v>
      </c>
      <c r="T18" s="48">
        <f t="shared" si="0"/>
        <v>1563</v>
      </c>
      <c r="U18" s="48">
        <f t="shared" si="1"/>
        <v>13</v>
      </c>
      <c r="V18" s="51"/>
      <c r="W18" s="45"/>
      <c r="X18" s="45" t="s">
        <v>808</v>
      </c>
      <c r="Y18" s="45">
        <v>741</v>
      </c>
    </row>
    <row r="19" spans="1:25" ht="12">
      <c r="A19" s="45"/>
      <c r="B19" s="46">
        <v>66</v>
      </c>
      <c r="C19" s="48" t="s">
        <v>926</v>
      </c>
      <c r="D19" s="47">
        <v>3</v>
      </c>
      <c r="E19" s="48" t="s">
        <v>535</v>
      </c>
      <c r="F19" s="47">
        <v>2</v>
      </c>
      <c r="G19" s="49">
        <v>2</v>
      </c>
      <c r="H19" s="50" t="s">
        <v>927</v>
      </c>
      <c r="I19" s="50">
        <v>0.1</v>
      </c>
      <c r="J19" s="50">
        <v>583</v>
      </c>
      <c r="K19" s="47"/>
      <c r="L19" s="49">
        <v>20</v>
      </c>
      <c r="M19" s="50" t="s">
        <v>777</v>
      </c>
      <c r="N19" s="50">
        <v>441</v>
      </c>
      <c r="O19" s="47"/>
      <c r="P19" s="49">
        <v>19</v>
      </c>
      <c r="Q19" s="50" t="s">
        <v>928</v>
      </c>
      <c r="R19" s="50">
        <v>0</v>
      </c>
      <c r="S19" s="50">
        <v>537</v>
      </c>
      <c r="T19" s="48">
        <f t="shared" si="0"/>
        <v>1561</v>
      </c>
      <c r="U19" s="48">
        <f t="shared" si="1"/>
        <v>14</v>
      </c>
      <c r="V19" s="51"/>
      <c r="W19" s="45"/>
      <c r="X19" s="45" t="s">
        <v>809</v>
      </c>
      <c r="Y19" s="45">
        <v>732</v>
      </c>
    </row>
    <row r="20" spans="1:25" ht="12">
      <c r="A20" s="45"/>
      <c r="B20" s="46">
        <v>671</v>
      </c>
      <c r="C20" s="48" t="s">
        <v>929</v>
      </c>
      <c r="D20" s="47">
        <v>1</v>
      </c>
      <c r="E20" s="48" t="s">
        <v>290</v>
      </c>
      <c r="F20" s="47">
        <v>2</v>
      </c>
      <c r="G20" s="49">
        <v>10</v>
      </c>
      <c r="H20" s="50" t="s">
        <v>930</v>
      </c>
      <c r="I20" s="50">
        <v>-0.1</v>
      </c>
      <c r="J20" s="50">
        <v>471</v>
      </c>
      <c r="K20" s="47"/>
      <c r="L20" s="49">
        <v>28</v>
      </c>
      <c r="M20" s="50" t="s">
        <v>777</v>
      </c>
      <c r="N20" s="50">
        <v>441</v>
      </c>
      <c r="O20" s="47"/>
      <c r="P20" s="49">
        <v>27</v>
      </c>
      <c r="Q20" s="50" t="s">
        <v>931</v>
      </c>
      <c r="R20" s="50">
        <v>-0.1</v>
      </c>
      <c r="S20" s="50">
        <v>564</v>
      </c>
      <c r="T20" s="48">
        <f t="shared" si="0"/>
        <v>1476</v>
      </c>
      <c r="U20" s="48">
        <f t="shared" si="1"/>
        <v>15</v>
      </c>
      <c r="V20" s="51"/>
      <c r="W20" s="45"/>
      <c r="X20" s="45" t="s">
        <v>810</v>
      </c>
      <c r="Y20" s="45">
        <v>722</v>
      </c>
    </row>
    <row r="21" spans="1:25" ht="12">
      <c r="A21" s="45"/>
      <c r="B21" s="46">
        <v>364</v>
      </c>
      <c r="C21" s="48" t="s">
        <v>932</v>
      </c>
      <c r="D21" s="47">
        <v>3</v>
      </c>
      <c r="E21" s="48" t="s">
        <v>895</v>
      </c>
      <c r="F21" s="47">
        <v>1</v>
      </c>
      <c r="G21" s="49">
        <v>10</v>
      </c>
      <c r="H21" s="50" t="s">
        <v>933</v>
      </c>
      <c r="I21" s="50">
        <v>0.1</v>
      </c>
      <c r="J21" s="50">
        <v>815</v>
      </c>
      <c r="K21" s="47"/>
      <c r="L21" s="49">
        <v>10</v>
      </c>
      <c r="M21" s="50" t="s">
        <v>773</v>
      </c>
      <c r="N21" s="50">
        <v>580</v>
      </c>
      <c r="O21" s="47"/>
      <c r="P21" s="49">
        <v>9</v>
      </c>
      <c r="Q21" s="50" t="s">
        <v>934</v>
      </c>
      <c r="R21" s="50"/>
      <c r="S21" s="50">
        <v>0</v>
      </c>
      <c r="T21" s="48">
        <f t="shared" si="0"/>
        <v>1395</v>
      </c>
      <c r="U21" s="48">
        <f t="shared" si="1"/>
        <v>16</v>
      </c>
      <c r="V21" s="51"/>
      <c r="W21" s="45"/>
      <c r="X21" s="45" t="s">
        <v>811</v>
      </c>
      <c r="Y21" s="45">
        <v>713</v>
      </c>
    </row>
    <row r="22" spans="1:25" ht="12">
      <c r="A22" s="45"/>
      <c r="B22" s="46">
        <v>750</v>
      </c>
      <c r="C22" s="48" t="s">
        <v>935</v>
      </c>
      <c r="D22" s="47">
        <v>2</v>
      </c>
      <c r="E22" s="48" t="s">
        <v>426</v>
      </c>
      <c r="F22" s="47">
        <v>2</v>
      </c>
      <c r="G22" s="49">
        <v>6</v>
      </c>
      <c r="H22" s="50" t="s">
        <v>936</v>
      </c>
      <c r="I22" s="50">
        <v>1</v>
      </c>
      <c r="J22" s="50">
        <v>527</v>
      </c>
      <c r="K22" s="47"/>
      <c r="L22" s="49">
        <v>24</v>
      </c>
      <c r="M22" s="50" t="s">
        <v>789</v>
      </c>
      <c r="N22" s="50">
        <v>303</v>
      </c>
      <c r="O22" s="47"/>
      <c r="P22" s="49">
        <v>23</v>
      </c>
      <c r="Q22" s="50" t="s">
        <v>937</v>
      </c>
      <c r="R22" s="50">
        <v>0.3</v>
      </c>
      <c r="S22" s="50">
        <v>532</v>
      </c>
      <c r="T22" s="48">
        <f t="shared" si="0"/>
        <v>1362</v>
      </c>
      <c r="U22" s="48">
        <f t="shared" si="1"/>
        <v>17</v>
      </c>
      <c r="V22" s="51"/>
      <c r="W22" s="45"/>
      <c r="X22" s="45" t="s">
        <v>812</v>
      </c>
      <c r="Y22" s="45">
        <v>703</v>
      </c>
    </row>
    <row r="23" spans="1:25" ht="12">
      <c r="A23" s="45"/>
      <c r="B23" s="46">
        <v>81</v>
      </c>
      <c r="C23" s="48" t="s">
        <v>938</v>
      </c>
      <c r="D23" s="47">
        <v>2</v>
      </c>
      <c r="E23" s="48" t="s">
        <v>535</v>
      </c>
      <c r="F23" s="47">
        <v>2</v>
      </c>
      <c r="G23" s="49">
        <v>13</v>
      </c>
      <c r="H23" s="50" t="s">
        <v>939</v>
      </c>
      <c r="I23" s="50">
        <v>0.6</v>
      </c>
      <c r="J23" s="50">
        <v>557</v>
      </c>
      <c r="K23" s="47"/>
      <c r="L23" s="49">
        <v>31</v>
      </c>
      <c r="M23" s="50" t="s">
        <v>789</v>
      </c>
      <c r="N23" s="50">
        <v>303</v>
      </c>
      <c r="O23" s="47"/>
      <c r="P23" s="49">
        <v>3</v>
      </c>
      <c r="Q23" s="50" t="s">
        <v>940</v>
      </c>
      <c r="R23" s="50">
        <v>0</v>
      </c>
      <c r="S23" s="50">
        <v>499</v>
      </c>
      <c r="T23" s="48">
        <f t="shared" si="0"/>
        <v>1359</v>
      </c>
      <c r="U23" s="48">
        <f t="shared" si="1"/>
        <v>18</v>
      </c>
      <c r="V23" s="51"/>
      <c r="W23" s="45"/>
      <c r="X23" s="45" t="s">
        <v>813</v>
      </c>
      <c r="Y23" s="45">
        <v>694</v>
      </c>
    </row>
    <row r="24" spans="1:25" ht="12">
      <c r="A24" s="45"/>
      <c r="B24" s="46">
        <v>219</v>
      </c>
      <c r="C24" s="48" t="s">
        <v>941</v>
      </c>
      <c r="D24" s="47">
        <v>3</v>
      </c>
      <c r="E24" s="48" t="s">
        <v>381</v>
      </c>
      <c r="F24" s="47">
        <v>1</v>
      </c>
      <c r="G24" s="50">
        <v>18</v>
      </c>
      <c r="H24" s="50" t="s">
        <v>942</v>
      </c>
      <c r="I24" s="50">
        <v>0</v>
      </c>
      <c r="J24" s="50">
        <v>513</v>
      </c>
      <c r="K24" s="47"/>
      <c r="L24" s="49">
        <v>18</v>
      </c>
      <c r="M24" s="50" t="s">
        <v>797</v>
      </c>
      <c r="N24" s="50">
        <v>212</v>
      </c>
      <c r="O24" s="47"/>
      <c r="P24" s="49">
        <v>17</v>
      </c>
      <c r="Q24" s="50" t="s">
        <v>943</v>
      </c>
      <c r="R24" s="50">
        <v>0.3</v>
      </c>
      <c r="S24" s="50">
        <v>550</v>
      </c>
      <c r="T24" s="48">
        <f t="shared" si="0"/>
        <v>1275</v>
      </c>
      <c r="U24" s="48">
        <f t="shared" si="1"/>
        <v>19</v>
      </c>
      <c r="V24" s="51"/>
      <c r="W24" s="45"/>
      <c r="X24" s="45" t="s">
        <v>814</v>
      </c>
      <c r="Y24" s="45">
        <v>684</v>
      </c>
    </row>
    <row r="25" spans="1:25" ht="12">
      <c r="A25" s="45"/>
      <c r="B25" s="46">
        <v>80</v>
      </c>
      <c r="C25" s="48" t="s">
        <v>944</v>
      </c>
      <c r="D25" s="47">
        <v>2</v>
      </c>
      <c r="E25" s="48" t="s">
        <v>535</v>
      </c>
      <c r="F25" s="47">
        <v>2</v>
      </c>
      <c r="G25" s="49">
        <v>17</v>
      </c>
      <c r="H25" s="50" t="s">
        <v>945</v>
      </c>
      <c r="I25" s="50">
        <v>0</v>
      </c>
      <c r="J25" s="50">
        <v>457</v>
      </c>
      <c r="K25" s="47"/>
      <c r="L25" s="49">
        <v>35</v>
      </c>
      <c r="M25" s="50" t="s">
        <v>793</v>
      </c>
      <c r="N25" s="50">
        <v>257</v>
      </c>
      <c r="O25" s="47"/>
      <c r="P25" s="49">
        <v>7</v>
      </c>
      <c r="Q25" s="50" t="s">
        <v>946</v>
      </c>
      <c r="R25" s="50">
        <v>0.6</v>
      </c>
      <c r="S25" s="50">
        <v>482</v>
      </c>
      <c r="T25" s="48">
        <f t="shared" si="0"/>
        <v>1196</v>
      </c>
      <c r="U25" s="48">
        <f t="shared" si="1"/>
        <v>20</v>
      </c>
      <c r="V25" s="51"/>
      <c r="W25" s="45"/>
      <c r="X25" s="45" t="s">
        <v>815</v>
      </c>
      <c r="Y25" s="45">
        <v>675</v>
      </c>
    </row>
    <row r="26" spans="1:25" ht="12">
      <c r="A26" s="45"/>
      <c r="B26" s="46">
        <v>71</v>
      </c>
      <c r="C26" s="48" t="s">
        <v>947</v>
      </c>
      <c r="D26" s="47">
        <v>2</v>
      </c>
      <c r="E26" s="48" t="s">
        <v>535</v>
      </c>
      <c r="F26" s="47">
        <v>1</v>
      </c>
      <c r="G26" s="49">
        <v>12</v>
      </c>
      <c r="H26" s="50" t="s">
        <v>934</v>
      </c>
      <c r="I26" s="50"/>
      <c r="J26" s="50">
        <v>0</v>
      </c>
      <c r="K26" s="47"/>
      <c r="L26" s="49">
        <v>12</v>
      </c>
      <c r="M26" s="50" t="s">
        <v>777</v>
      </c>
      <c r="N26" s="50">
        <v>441</v>
      </c>
      <c r="O26" s="47"/>
      <c r="P26" s="49">
        <v>11</v>
      </c>
      <c r="Q26" s="50" t="s">
        <v>948</v>
      </c>
      <c r="R26" s="50">
        <v>-0.3</v>
      </c>
      <c r="S26" s="50">
        <v>636</v>
      </c>
      <c r="T26" s="48">
        <f t="shared" si="0"/>
        <v>1077</v>
      </c>
      <c r="U26" s="48">
        <f t="shared" si="1"/>
        <v>21</v>
      </c>
      <c r="V26" s="51"/>
      <c r="W26" s="45"/>
      <c r="X26" s="45" t="s">
        <v>816</v>
      </c>
      <c r="Y26" s="45">
        <v>665</v>
      </c>
    </row>
    <row r="27" spans="1:25" ht="12">
      <c r="A27" s="45"/>
      <c r="B27" s="46">
        <v>688</v>
      </c>
      <c r="C27" s="48" t="s">
        <v>949</v>
      </c>
      <c r="D27" s="47">
        <v>2</v>
      </c>
      <c r="E27" s="48" t="s">
        <v>468</v>
      </c>
      <c r="F27" s="47">
        <v>2</v>
      </c>
      <c r="G27" s="49">
        <v>11</v>
      </c>
      <c r="H27" s="50" t="s">
        <v>934</v>
      </c>
      <c r="I27" s="50"/>
      <c r="J27" s="50">
        <v>0</v>
      </c>
      <c r="K27" s="47"/>
      <c r="L27" s="49">
        <v>29</v>
      </c>
      <c r="M27" s="50" t="s">
        <v>777</v>
      </c>
      <c r="N27" s="50">
        <v>441</v>
      </c>
      <c r="O27" s="47"/>
      <c r="P27" s="49">
        <v>1</v>
      </c>
      <c r="Q27" s="50" t="s">
        <v>950</v>
      </c>
      <c r="R27" s="50">
        <v>0</v>
      </c>
      <c r="S27" s="50">
        <v>575</v>
      </c>
      <c r="T27" s="48">
        <f t="shared" si="0"/>
        <v>1016</v>
      </c>
      <c r="U27" s="48">
        <f t="shared" si="1"/>
        <v>22</v>
      </c>
      <c r="V27" s="51"/>
      <c r="W27" s="45"/>
      <c r="X27" s="45" t="s">
        <v>817</v>
      </c>
      <c r="Y27" s="45">
        <v>656</v>
      </c>
    </row>
    <row r="28" spans="1:25" ht="12">
      <c r="A28" s="45"/>
      <c r="B28" s="46">
        <v>449</v>
      </c>
      <c r="C28" s="48" t="s">
        <v>951</v>
      </c>
      <c r="D28" s="47">
        <v>1</v>
      </c>
      <c r="E28" s="48" t="s">
        <v>263</v>
      </c>
      <c r="F28" s="47">
        <v>2</v>
      </c>
      <c r="G28" s="49">
        <v>4</v>
      </c>
      <c r="H28" s="50" t="s">
        <v>934</v>
      </c>
      <c r="I28" s="50"/>
      <c r="J28" s="50"/>
      <c r="K28" s="47"/>
      <c r="L28" s="49">
        <v>22</v>
      </c>
      <c r="M28" s="50" t="s">
        <v>834</v>
      </c>
      <c r="N28" s="50">
        <v>487</v>
      </c>
      <c r="O28" s="47"/>
      <c r="P28" s="49">
        <v>21</v>
      </c>
      <c r="Q28" s="50" t="s">
        <v>252</v>
      </c>
      <c r="R28" s="50"/>
      <c r="S28" s="50"/>
      <c r="T28" s="48" t="s">
        <v>253</v>
      </c>
      <c r="U28" s="48"/>
      <c r="V28" s="51"/>
      <c r="W28" s="45"/>
      <c r="X28" s="45" t="s">
        <v>818</v>
      </c>
      <c r="Y28" s="45">
        <v>646</v>
      </c>
    </row>
    <row r="29" spans="1:25" ht="12">
      <c r="A29" s="45"/>
      <c r="B29" s="46">
        <v>808</v>
      </c>
      <c r="C29" s="48" t="s">
        <v>952</v>
      </c>
      <c r="D29" s="47">
        <v>1</v>
      </c>
      <c r="E29" s="48" t="s">
        <v>468</v>
      </c>
      <c r="F29" s="47">
        <v>2</v>
      </c>
      <c r="G29" s="49">
        <v>3</v>
      </c>
      <c r="H29" s="50" t="s">
        <v>953</v>
      </c>
      <c r="I29" s="50">
        <v>-0.1</v>
      </c>
      <c r="J29" s="50">
        <v>453</v>
      </c>
      <c r="K29" s="47"/>
      <c r="L29" s="49">
        <v>21</v>
      </c>
      <c r="M29" s="50" t="s">
        <v>252</v>
      </c>
      <c r="N29" s="50"/>
      <c r="O29" s="47"/>
      <c r="P29" s="49">
        <v>20</v>
      </c>
      <c r="Q29" s="50" t="s">
        <v>252</v>
      </c>
      <c r="R29" s="50"/>
      <c r="S29" s="50"/>
      <c r="T29" s="48" t="s">
        <v>253</v>
      </c>
      <c r="U29" s="48"/>
      <c r="V29" s="51"/>
      <c r="W29" s="45"/>
      <c r="X29" s="45" t="s">
        <v>819</v>
      </c>
      <c r="Y29" s="45">
        <v>637</v>
      </c>
    </row>
    <row r="30" spans="1:25" ht="12">
      <c r="A30" s="45"/>
      <c r="B30" s="46">
        <v>681</v>
      </c>
      <c r="C30" s="48" t="s">
        <v>954</v>
      </c>
      <c r="D30" s="47">
        <v>1</v>
      </c>
      <c r="E30" s="48" t="s">
        <v>577</v>
      </c>
      <c r="F30" s="47">
        <v>1</v>
      </c>
      <c r="G30" s="49">
        <v>11</v>
      </c>
      <c r="H30" s="50" t="s">
        <v>252</v>
      </c>
      <c r="I30" s="50"/>
      <c r="J30" s="50"/>
      <c r="K30" s="47"/>
      <c r="L30" s="49">
        <v>11</v>
      </c>
      <c r="M30" s="50" t="s">
        <v>252</v>
      </c>
      <c r="N30" s="50"/>
      <c r="O30" s="47"/>
      <c r="P30" s="49">
        <v>10</v>
      </c>
      <c r="Q30" s="50" t="s">
        <v>252</v>
      </c>
      <c r="R30" s="50"/>
      <c r="S30" s="50"/>
      <c r="T30" s="48" t="s">
        <v>252</v>
      </c>
      <c r="U30" s="48"/>
      <c r="V30" s="51"/>
      <c r="W30" s="45"/>
      <c r="X30" s="45" t="s">
        <v>820</v>
      </c>
      <c r="Y30" s="45">
        <v>627</v>
      </c>
    </row>
    <row r="31" spans="1:25" ht="12">
      <c r="A31" s="45"/>
      <c r="B31" s="46">
        <v>693</v>
      </c>
      <c r="C31" s="48" t="s">
        <v>571</v>
      </c>
      <c r="D31" s="47">
        <v>1</v>
      </c>
      <c r="E31" s="48" t="s">
        <v>468</v>
      </c>
      <c r="F31" s="47">
        <v>1</v>
      </c>
      <c r="G31" s="50">
        <v>17</v>
      </c>
      <c r="H31" s="50" t="s">
        <v>252</v>
      </c>
      <c r="I31" s="50"/>
      <c r="J31" s="50"/>
      <c r="K31" s="47"/>
      <c r="L31" s="49">
        <v>17</v>
      </c>
      <c r="M31" s="50" t="s">
        <v>252</v>
      </c>
      <c r="N31" s="50"/>
      <c r="O31" s="47"/>
      <c r="P31" s="49">
        <v>16</v>
      </c>
      <c r="Q31" s="50" t="s">
        <v>252</v>
      </c>
      <c r="R31" s="50"/>
      <c r="S31" s="50"/>
      <c r="T31" s="48" t="s">
        <v>252</v>
      </c>
      <c r="U31" s="48"/>
      <c r="V31" s="51"/>
      <c r="W31" s="45"/>
      <c r="X31" s="45" t="s">
        <v>821</v>
      </c>
      <c r="Y31" s="45">
        <v>618</v>
      </c>
    </row>
    <row r="32" spans="1:25" ht="12">
      <c r="A32" s="45"/>
      <c r="B32" s="46">
        <v>510</v>
      </c>
      <c r="C32" s="48" t="s">
        <v>955</v>
      </c>
      <c r="D32" s="47">
        <v>2</v>
      </c>
      <c r="E32" s="48" t="s">
        <v>307</v>
      </c>
      <c r="F32" s="47">
        <v>2</v>
      </c>
      <c r="G32" s="49">
        <v>14</v>
      </c>
      <c r="H32" s="50" t="s">
        <v>252</v>
      </c>
      <c r="I32" s="50"/>
      <c r="J32" s="50"/>
      <c r="K32" s="47"/>
      <c r="L32" s="49">
        <v>32</v>
      </c>
      <c r="M32" s="50" t="s">
        <v>252</v>
      </c>
      <c r="N32" s="50"/>
      <c r="O32" s="47"/>
      <c r="P32" s="49">
        <v>4</v>
      </c>
      <c r="Q32" s="50" t="s">
        <v>252</v>
      </c>
      <c r="R32" s="50"/>
      <c r="S32" s="50"/>
      <c r="T32" s="48" t="s">
        <v>252</v>
      </c>
      <c r="U32" s="48"/>
      <c r="V32" s="51"/>
      <c r="W32" s="45"/>
      <c r="X32" s="45" t="s">
        <v>822</v>
      </c>
      <c r="Y32" s="45">
        <v>609</v>
      </c>
    </row>
    <row r="33" spans="1:25" ht="12">
      <c r="A33" s="45"/>
      <c r="B33" s="46"/>
      <c r="C33" s="48"/>
      <c r="D33" s="47"/>
      <c r="E33" s="48"/>
      <c r="F33" s="47"/>
      <c r="G33" s="49"/>
      <c r="H33" s="50"/>
      <c r="I33" s="50"/>
      <c r="J33" s="50"/>
      <c r="K33" s="48"/>
      <c r="L33" s="49"/>
      <c r="M33" s="50"/>
      <c r="N33" s="50"/>
      <c r="O33" s="47"/>
      <c r="P33" s="49"/>
      <c r="Q33" s="50"/>
      <c r="R33" s="50"/>
      <c r="S33" s="50"/>
      <c r="T33" s="48"/>
      <c r="U33" s="48"/>
      <c r="V33" s="51"/>
      <c r="W33" s="45"/>
      <c r="X33" s="45" t="s">
        <v>823</v>
      </c>
      <c r="Y33" s="45">
        <v>599</v>
      </c>
    </row>
    <row r="34" spans="1:25" ht="12">
      <c r="A34" s="45"/>
      <c r="B34" s="33"/>
      <c r="C34" s="33"/>
      <c r="D34" s="32"/>
      <c r="E34" s="33"/>
      <c r="F34" s="32"/>
      <c r="G34" s="32"/>
      <c r="H34" s="33"/>
      <c r="I34" s="33"/>
      <c r="J34" s="33"/>
      <c r="K34" s="33"/>
      <c r="L34" s="32"/>
      <c r="M34" s="33"/>
      <c r="N34" s="33"/>
      <c r="O34" s="32"/>
      <c r="P34" s="32"/>
      <c r="Q34" s="33"/>
      <c r="R34" s="33"/>
      <c r="S34" s="33"/>
      <c r="T34" s="33"/>
      <c r="U34" s="33"/>
      <c r="V34" s="45"/>
      <c r="W34" s="45"/>
      <c r="X34" s="45" t="s">
        <v>824</v>
      </c>
      <c r="Y34" s="45">
        <v>590</v>
      </c>
    </row>
    <row r="35" spans="1:25" ht="12">
      <c r="A35" s="45"/>
      <c r="B35" s="45"/>
      <c r="C35" s="45"/>
      <c r="D35" s="86"/>
      <c r="E35" s="45"/>
      <c r="F35" s="86"/>
      <c r="G35" s="86"/>
      <c r="H35" s="45"/>
      <c r="I35" s="45"/>
      <c r="J35" s="45"/>
      <c r="K35" s="45"/>
      <c r="L35" s="86"/>
      <c r="M35" s="45"/>
      <c r="N35" s="45"/>
      <c r="O35" s="86"/>
      <c r="P35" s="86"/>
      <c r="Q35" s="45"/>
      <c r="R35" s="45"/>
      <c r="S35" s="45"/>
      <c r="T35" s="45"/>
      <c r="U35" s="45"/>
      <c r="V35" s="45"/>
      <c r="W35" s="45"/>
      <c r="X35" s="45" t="s">
        <v>773</v>
      </c>
      <c r="Y35" s="45">
        <v>580</v>
      </c>
    </row>
    <row r="36" spans="1:25" ht="12">
      <c r="A36" s="45"/>
      <c r="B36" s="45"/>
      <c r="C36" s="45"/>
      <c r="D36" s="86"/>
      <c r="E36" s="45"/>
      <c r="F36" s="86"/>
      <c r="G36" s="86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 t="s">
        <v>825</v>
      </c>
      <c r="Y36" s="45">
        <v>571</v>
      </c>
    </row>
    <row r="37" spans="1:25" ht="12">
      <c r="A37" s="45"/>
      <c r="B37" s="45"/>
      <c r="C37" s="45"/>
      <c r="D37" s="86"/>
      <c r="E37" s="45"/>
      <c r="F37" s="86"/>
      <c r="G37" s="86"/>
      <c r="H37" s="113"/>
      <c r="I37" s="114"/>
      <c r="J37" s="45"/>
      <c r="K37" s="45"/>
      <c r="L37" s="45"/>
      <c r="M37" s="113"/>
      <c r="N37" s="45"/>
      <c r="O37" s="45"/>
      <c r="P37" s="45"/>
      <c r="Q37" s="113"/>
      <c r="R37" s="114"/>
      <c r="S37" s="45"/>
      <c r="T37" s="45"/>
      <c r="U37" s="45"/>
      <c r="V37" s="45"/>
      <c r="W37" s="45"/>
      <c r="X37" s="45" t="s">
        <v>826</v>
      </c>
      <c r="Y37" s="45">
        <v>562</v>
      </c>
    </row>
    <row r="38" spans="1:25" ht="12">
      <c r="A38" s="45"/>
      <c r="B38" s="45"/>
      <c r="C38" s="45"/>
      <c r="D38" s="86"/>
      <c r="E38" s="45"/>
      <c r="F38" s="86"/>
      <c r="G38" s="86"/>
      <c r="H38" s="113"/>
      <c r="I38" s="114"/>
      <c r="J38" s="45"/>
      <c r="K38" s="45"/>
      <c r="L38" s="45"/>
      <c r="M38" s="113"/>
      <c r="N38" s="45"/>
      <c r="O38" s="45"/>
      <c r="P38" s="45"/>
      <c r="Q38" s="113"/>
      <c r="R38" s="114"/>
      <c r="S38" s="45"/>
      <c r="T38" s="45"/>
      <c r="U38" s="45"/>
      <c r="V38" s="45"/>
      <c r="W38" s="45"/>
      <c r="X38" s="45" t="s">
        <v>827</v>
      </c>
      <c r="Y38" s="45">
        <v>552</v>
      </c>
    </row>
    <row r="39" spans="1:25" ht="12">
      <c r="A39" s="45"/>
      <c r="B39" s="45"/>
      <c r="C39" s="45"/>
      <c r="D39" s="86"/>
      <c r="E39" s="45"/>
      <c r="F39" s="86"/>
      <c r="G39" s="86"/>
      <c r="H39" s="113"/>
      <c r="I39" s="114"/>
      <c r="J39" s="45"/>
      <c r="K39" s="45"/>
      <c r="L39" s="45"/>
      <c r="M39" s="113"/>
      <c r="N39" s="45"/>
      <c r="O39" s="45"/>
      <c r="P39" s="45"/>
      <c r="Q39" s="113"/>
      <c r="R39" s="114"/>
      <c r="S39" s="45"/>
      <c r="T39" s="45"/>
      <c r="U39" s="45"/>
      <c r="V39" s="45"/>
      <c r="W39" s="45"/>
      <c r="X39" s="45" t="s">
        <v>828</v>
      </c>
      <c r="Y39" s="45">
        <v>543</v>
      </c>
    </row>
    <row r="40" spans="1:25" ht="12">
      <c r="A40" s="45"/>
      <c r="B40" s="45"/>
      <c r="C40" s="45"/>
      <c r="D40" s="86"/>
      <c r="E40" s="45"/>
      <c r="F40" s="86"/>
      <c r="G40" s="86"/>
      <c r="H40" s="113"/>
      <c r="I40" s="114"/>
      <c r="J40" s="45"/>
      <c r="K40" s="45"/>
      <c r="L40" s="45"/>
      <c r="M40" s="113"/>
      <c r="N40" s="45"/>
      <c r="O40" s="45"/>
      <c r="P40" s="45"/>
      <c r="Q40" s="113"/>
      <c r="R40" s="114"/>
      <c r="S40" s="45"/>
      <c r="T40" s="45"/>
      <c r="U40" s="45"/>
      <c r="V40" s="45"/>
      <c r="W40" s="45"/>
      <c r="X40" s="45" t="s">
        <v>829</v>
      </c>
      <c r="Y40" s="45">
        <v>534</v>
      </c>
    </row>
    <row r="41" spans="1:25" ht="12">
      <c r="A41" s="45"/>
      <c r="B41" s="45"/>
      <c r="C41" s="45"/>
      <c r="D41" s="86"/>
      <c r="E41" s="45"/>
      <c r="F41" s="86"/>
      <c r="G41" s="86"/>
      <c r="H41" s="113"/>
      <c r="I41" s="114"/>
      <c r="J41" s="45"/>
      <c r="K41" s="45"/>
      <c r="L41" s="45"/>
      <c r="M41" s="113"/>
      <c r="N41" s="45"/>
      <c r="O41" s="45"/>
      <c r="P41" s="45"/>
      <c r="Q41" s="113"/>
      <c r="R41" s="114"/>
      <c r="S41" s="45"/>
      <c r="T41" s="45"/>
      <c r="U41" s="45"/>
      <c r="V41" s="45"/>
      <c r="W41" s="45"/>
      <c r="X41" s="45" t="s">
        <v>830</v>
      </c>
      <c r="Y41" s="45">
        <v>524</v>
      </c>
    </row>
    <row r="42" spans="1:25" ht="12">
      <c r="A42" s="45"/>
      <c r="B42" s="45"/>
      <c r="C42" s="45"/>
      <c r="D42" s="86"/>
      <c r="E42" s="45"/>
      <c r="F42" s="86"/>
      <c r="G42" s="86"/>
      <c r="H42" s="113"/>
      <c r="I42" s="114"/>
      <c r="J42" s="45"/>
      <c r="K42" s="45"/>
      <c r="L42" s="45"/>
      <c r="M42" s="113"/>
      <c r="N42" s="45"/>
      <c r="O42" s="45"/>
      <c r="P42" s="45"/>
      <c r="Q42" s="113"/>
      <c r="R42" s="114"/>
      <c r="S42" s="45"/>
      <c r="T42" s="45"/>
      <c r="U42" s="45"/>
      <c r="V42" s="45"/>
      <c r="W42" s="45"/>
      <c r="X42" s="45" t="s">
        <v>831</v>
      </c>
      <c r="Y42" s="45">
        <v>515</v>
      </c>
    </row>
    <row r="43" spans="1:25" ht="12">
      <c r="A43" s="45"/>
      <c r="B43" s="45"/>
      <c r="C43" s="45"/>
      <c r="D43" s="86"/>
      <c r="E43" s="45"/>
      <c r="F43" s="86"/>
      <c r="G43" s="86"/>
      <c r="H43" s="113"/>
      <c r="I43" s="114"/>
      <c r="J43" s="45"/>
      <c r="K43" s="45"/>
      <c r="L43" s="45"/>
      <c r="M43" s="113"/>
      <c r="N43" s="45"/>
      <c r="O43" s="45"/>
      <c r="P43" s="45"/>
      <c r="Q43" s="113"/>
      <c r="R43" s="114"/>
      <c r="S43" s="45"/>
      <c r="T43" s="45"/>
      <c r="U43" s="45"/>
      <c r="V43" s="45"/>
      <c r="W43" s="45"/>
      <c r="X43" s="45" t="s">
        <v>832</v>
      </c>
      <c r="Y43" s="45">
        <v>506</v>
      </c>
    </row>
    <row r="44" spans="1:25" ht="12">
      <c r="A44" s="45"/>
      <c r="B44" s="45"/>
      <c r="C44" s="45"/>
      <c r="D44" s="86"/>
      <c r="E44" s="45"/>
      <c r="F44" s="86"/>
      <c r="G44" s="86"/>
      <c r="H44" s="113"/>
      <c r="I44" s="114"/>
      <c r="J44" s="45"/>
      <c r="K44" s="45"/>
      <c r="L44" s="45"/>
      <c r="M44" s="113"/>
      <c r="N44" s="45"/>
      <c r="O44" s="45"/>
      <c r="P44" s="45"/>
      <c r="Q44" s="113"/>
      <c r="R44" s="114"/>
      <c r="S44" s="45"/>
      <c r="T44" s="45"/>
      <c r="U44" s="45"/>
      <c r="V44" s="45"/>
      <c r="W44" s="45"/>
      <c r="X44" s="45" t="s">
        <v>833</v>
      </c>
      <c r="Y44" s="45">
        <v>496</v>
      </c>
    </row>
    <row r="45" spans="1:25" ht="1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86"/>
      <c r="M45" s="45"/>
      <c r="N45" s="45"/>
      <c r="O45" s="86"/>
      <c r="P45" s="86"/>
      <c r="Q45" s="45"/>
      <c r="R45" s="45"/>
      <c r="S45" s="45"/>
      <c r="T45" s="45"/>
      <c r="U45" s="45"/>
      <c r="V45" s="45"/>
      <c r="W45" s="45"/>
      <c r="X45" s="45" t="s">
        <v>834</v>
      </c>
      <c r="Y45" s="45">
        <v>487</v>
      </c>
    </row>
    <row r="46" spans="1:25" ht="1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86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 t="s">
        <v>835</v>
      </c>
      <c r="Y46" s="45">
        <v>478</v>
      </c>
    </row>
    <row r="47" spans="1:25" ht="1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86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 t="s">
        <v>836</v>
      </c>
      <c r="Y47" s="45">
        <v>468</v>
      </c>
    </row>
    <row r="48" spans="1:25" ht="1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86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 t="s">
        <v>837</v>
      </c>
      <c r="Y48" s="45">
        <v>459</v>
      </c>
    </row>
    <row r="49" spans="1:25" ht="1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86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 t="s">
        <v>838</v>
      </c>
      <c r="Y49" s="45">
        <v>450</v>
      </c>
    </row>
    <row r="50" spans="1:25" ht="1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86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 t="s">
        <v>777</v>
      </c>
      <c r="Y50" s="45">
        <v>441</v>
      </c>
    </row>
    <row r="51" spans="1:25" ht="1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86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 t="s">
        <v>839</v>
      </c>
      <c r="Y51" s="45">
        <v>431</v>
      </c>
    </row>
    <row r="52" spans="1:25" ht="1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86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 t="s">
        <v>840</v>
      </c>
      <c r="Y52" s="45">
        <v>422</v>
      </c>
    </row>
    <row r="53" spans="1:25" ht="12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86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 t="s">
        <v>841</v>
      </c>
      <c r="Y53" s="45">
        <v>413</v>
      </c>
    </row>
    <row r="54" spans="1:25" ht="12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86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 t="s">
        <v>842</v>
      </c>
      <c r="Y54" s="45">
        <v>404</v>
      </c>
    </row>
    <row r="55" spans="1:25" ht="12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86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 t="s">
        <v>781</v>
      </c>
      <c r="Y55" s="45">
        <v>394</v>
      </c>
    </row>
    <row r="56" spans="1:25" ht="1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86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 t="s">
        <v>843</v>
      </c>
      <c r="Y56" s="45">
        <v>385</v>
      </c>
    </row>
    <row r="57" spans="1:25" ht="12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86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 t="s">
        <v>844</v>
      </c>
      <c r="Y57" s="45">
        <v>376</v>
      </c>
    </row>
    <row r="58" spans="1:25" ht="12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86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 t="s">
        <v>845</v>
      </c>
      <c r="Y58" s="45">
        <v>367</v>
      </c>
    </row>
    <row r="59" spans="1:25" ht="12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86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 t="s">
        <v>846</v>
      </c>
      <c r="Y59" s="45">
        <v>358</v>
      </c>
    </row>
    <row r="60" spans="1:25" ht="12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 t="s">
        <v>785</v>
      </c>
      <c r="Y60" s="45">
        <v>348</v>
      </c>
    </row>
    <row r="61" spans="1:25" ht="12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 t="s">
        <v>847</v>
      </c>
      <c r="Y61" s="45">
        <v>339</v>
      </c>
    </row>
    <row r="62" spans="1:25" ht="12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 t="s">
        <v>848</v>
      </c>
      <c r="Y62" s="45">
        <v>330</v>
      </c>
    </row>
    <row r="63" spans="1:25" ht="12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 t="s">
        <v>849</v>
      </c>
      <c r="Y63" s="45">
        <v>321</v>
      </c>
    </row>
    <row r="64" spans="1:25" ht="12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 t="s">
        <v>850</v>
      </c>
      <c r="Y64" s="45">
        <v>312</v>
      </c>
    </row>
    <row r="65" spans="1:25" ht="12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 t="s">
        <v>789</v>
      </c>
      <c r="Y65" s="45">
        <v>303</v>
      </c>
    </row>
    <row r="66" spans="1:25" ht="12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 t="s">
        <v>851</v>
      </c>
      <c r="Y66" s="45">
        <v>293</v>
      </c>
    </row>
    <row r="67" spans="1:25" ht="12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 t="s">
        <v>852</v>
      </c>
      <c r="Y67" s="45">
        <v>284</v>
      </c>
    </row>
    <row r="68" spans="1:25" ht="12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 t="s">
        <v>853</v>
      </c>
      <c r="Y68" s="45">
        <v>275</v>
      </c>
    </row>
    <row r="69" spans="1:25" ht="12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 t="s">
        <v>854</v>
      </c>
      <c r="Y69" s="45">
        <v>266</v>
      </c>
    </row>
    <row r="70" spans="1:25" ht="12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 t="s">
        <v>793</v>
      </c>
      <c r="Y70" s="45">
        <v>257</v>
      </c>
    </row>
    <row r="71" spans="1:25" ht="12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 t="s">
        <v>855</v>
      </c>
      <c r="Y71" s="45">
        <v>248</v>
      </c>
    </row>
    <row r="72" spans="1:25" ht="12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 t="s">
        <v>856</v>
      </c>
      <c r="Y72" s="45">
        <v>239</v>
      </c>
    </row>
    <row r="73" spans="1:25" ht="12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 t="s">
        <v>857</v>
      </c>
      <c r="Y73" s="45">
        <v>230</v>
      </c>
    </row>
    <row r="74" spans="1:25" ht="12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 t="s">
        <v>858</v>
      </c>
      <c r="Y74" s="45">
        <v>221</v>
      </c>
    </row>
    <row r="75" spans="1:25" ht="12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 t="s">
        <v>797</v>
      </c>
      <c r="Y75" s="45">
        <v>212</v>
      </c>
    </row>
    <row r="76" spans="1:25" ht="12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 t="s">
        <v>859</v>
      </c>
      <c r="Y76" s="45">
        <v>202</v>
      </c>
    </row>
    <row r="77" spans="1:25" ht="12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 t="s">
        <v>860</v>
      </c>
      <c r="Y77" s="45">
        <v>193</v>
      </c>
    </row>
    <row r="78" spans="1:25" ht="12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 t="s">
        <v>861</v>
      </c>
      <c r="Y78" s="45">
        <v>184</v>
      </c>
    </row>
    <row r="79" spans="1:25" ht="12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 t="s">
        <v>862</v>
      </c>
      <c r="Y79" s="45">
        <v>175</v>
      </c>
    </row>
    <row r="80" spans="1:25" ht="12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 t="s">
        <v>863</v>
      </c>
      <c r="Y80" s="45">
        <v>166</v>
      </c>
    </row>
    <row r="81" spans="1:25" ht="12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 t="s">
        <v>864</v>
      </c>
      <c r="Y81" s="45">
        <v>157</v>
      </c>
    </row>
    <row r="82" spans="1:25" ht="12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 t="s">
        <v>865</v>
      </c>
      <c r="Y82" s="45">
        <v>148</v>
      </c>
    </row>
    <row r="83" spans="1:25" ht="12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 t="s">
        <v>866</v>
      </c>
      <c r="Y83" s="45">
        <v>139</v>
      </c>
    </row>
    <row r="84" spans="1:25" ht="12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 t="s">
        <v>867</v>
      </c>
      <c r="Y84" s="45">
        <v>130</v>
      </c>
    </row>
    <row r="85" spans="1:25" ht="12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 t="s">
        <v>868</v>
      </c>
      <c r="Y85" s="45">
        <v>121</v>
      </c>
    </row>
    <row r="86" spans="1:25" ht="12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 t="s">
        <v>869</v>
      </c>
      <c r="Y86" s="45">
        <v>112</v>
      </c>
    </row>
    <row r="87" spans="1:25" ht="12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 t="s">
        <v>870</v>
      </c>
      <c r="Y87" s="45">
        <v>103</v>
      </c>
    </row>
    <row r="88" spans="1:25" ht="12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 t="s">
        <v>871</v>
      </c>
      <c r="Y88" s="45">
        <v>94</v>
      </c>
    </row>
    <row r="89" spans="1:25" ht="12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 t="s">
        <v>872</v>
      </c>
      <c r="Y89" s="45">
        <v>85</v>
      </c>
    </row>
    <row r="90" spans="1:25" ht="12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 t="s">
        <v>873</v>
      </c>
      <c r="Y90" s="45">
        <v>76</v>
      </c>
    </row>
    <row r="91" spans="1:25" ht="12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 t="s">
        <v>874</v>
      </c>
      <c r="Y91" s="45">
        <v>68</v>
      </c>
    </row>
    <row r="92" spans="1:25" ht="12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 t="s">
        <v>875</v>
      </c>
      <c r="Y92" s="45">
        <v>59</v>
      </c>
    </row>
    <row r="93" spans="1:25" ht="12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 t="s">
        <v>876</v>
      </c>
      <c r="Y93" s="45">
        <v>50</v>
      </c>
    </row>
    <row r="94" spans="1:25" ht="12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 t="s">
        <v>877</v>
      </c>
      <c r="Y94" s="45">
        <v>41</v>
      </c>
    </row>
    <row r="95" spans="1:25" ht="12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 t="s">
        <v>878</v>
      </c>
      <c r="Y95" s="45">
        <v>32</v>
      </c>
    </row>
    <row r="96" spans="1:25" ht="12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 t="s">
        <v>879</v>
      </c>
      <c r="Y96" s="45">
        <v>23</v>
      </c>
    </row>
    <row r="97" spans="1:25" ht="12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 t="s">
        <v>880</v>
      </c>
      <c r="Y97" s="45">
        <v>14</v>
      </c>
    </row>
    <row r="98" spans="1:25" ht="12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 t="s">
        <v>881</v>
      </c>
      <c r="Y98" s="45">
        <v>5</v>
      </c>
    </row>
  </sheetData>
  <printOptions/>
  <pageMargins left="0.31496062992125984" right="0.31496062992125984" top="0.5905511811023622" bottom="0.39370078740157477" header="590551.1811023622" footer="9055.1181102362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2"/>
  <sheetViews>
    <sheetView zoomScale="125" zoomScaleNormal="125" zoomScaleSheetLayoutView="100" workbookViewId="0" topLeftCell="A1">
      <selection activeCell="T6" sqref="T6"/>
    </sheetView>
  </sheetViews>
  <sheetFormatPr defaultColWidth="15.83203125" defaultRowHeight="15" customHeight="1"/>
  <cols>
    <col min="1" max="1" width="2.83203125" style="0" customWidth="1"/>
    <col min="2" max="2" width="6" style="0" customWidth="1"/>
    <col min="3" max="3" width="13.83203125" style="0" customWidth="1"/>
    <col min="4" max="4" width="4.83203125" style="27" customWidth="1"/>
    <col min="5" max="5" width="14.83203125" style="0" customWidth="1"/>
    <col min="6" max="6" width="3.83203125" style="27" customWidth="1"/>
    <col min="7" max="7" width="4.83203125" style="27" customWidth="1"/>
    <col min="8" max="8" width="6.16015625" style="28" customWidth="1"/>
    <col min="9" max="9" width="5.83203125" style="0" customWidth="1"/>
    <col min="10" max="10" width="3.83203125" style="0" customWidth="1"/>
    <col min="11" max="11" width="4.83203125" style="0" customWidth="1"/>
    <col min="12" max="12" width="6.83203125" style="30" customWidth="1"/>
    <col min="13" max="13" width="5.83203125" style="0" customWidth="1"/>
    <col min="14" max="14" width="3.83203125" style="0" customWidth="1"/>
    <col min="15" max="15" width="4.83203125" style="0" customWidth="1"/>
    <col min="16" max="16" width="7" style="0" customWidth="1"/>
    <col min="17" max="18" width="5.83203125" style="0" customWidth="1"/>
    <col min="19" max="19" width="5.16015625" style="0" customWidth="1"/>
    <col min="20" max="20" width="3.83203125" style="0" customWidth="1"/>
  </cols>
  <sheetData>
    <row r="1" spans="1:20" ht="21" customHeight="1">
      <c r="A1" s="45"/>
      <c r="B1" s="31" t="s">
        <v>956</v>
      </c>
      <c r="C1" s="33"/>
      <c r="D1" s="32"/>
      <c r="E1" s="33"/>
      <c r="F1" s="32"/>
      <c r="G1" s="32"/>
      <c r="H1" s="34"/>
      <c r="I1" s="33"/>
      <c r="J1" s="51"/>
      <c r="K1" s="45"/>
      <c r="L1" s="28"/>
      <c r="M1" s="45"/>
      <c r="N1" s="45"/>
      <c r="O1" s="45"/>
      <c r="P1" s="45"/>
      <c r="Q1" s="45"/>
      <c r="R1" s="45"/>
      <c r="S1" s="45"/>
      <c r="T1" s="45"/>
    </row>
    <row r="2" spans="1:20" ht="12">
      <c r="A2" s="45"/>
      <c r="B2" s="33"/>
      <c r="C2" s="33"/>
      <c r="D2" s="32"/>
      <c r="E2" s="33"/>
      <c r="F2" s="32"/>
      <c r="G2" s="32"/>
      <c r="H2" s="34"/>
      <c r="I2" s="33"/>
      <c r="J2" s="45"/>
      <c r="K2" s="45"/>
      <c r="L2" s="28"/>
      <c r="M2" s="45"/>
      <c r="N2" s="45"/>
      <c r="O2" s="45"/>
      <c r="P2" s="45"/>
      <c r="Q2" s="45"/>
      <c r="R2" s="45"/>
      <c r="S2" s="37" t="s">
        <v>957</v>
      </c>
      <c r="T2" s="45"/>
    </row>
    <row r="3" spans="1:20" ht="12">
      <c r="A3" s="45"/>
      <c r="B3" s="38"/>
      <c r="C3" s="39"/>
      <c r="D3" s="39"/>
      <c r="E3" s="39"/>
      <c r="F3" s="112"/>
      <c r="G3" s="33"/>
      <c r="H3" s="40" t="s">
        <v>958</v>
      </c>
      <c r="I3" s="32"/>
      <c r="J3" s="39"/>
      <c r="K3" s="32"/>
      <c r="L3" s="40" t="s">
        <v>959</v>
      </c>
      <c r="M3" s="32"/>
      <c r="N3" s="39"/>
      <c r="O3" s="32"/>
      <c r="P3" s="32" t="s">
        <v>960</v>
      </c>
      <c r="Q3" s="32"/>
      <c r="R3" s="39"/>
      <c r="S3" s="39"/>
      <c r="T3" s="42"/>
    </row>
    <row r="4" spans="1:20" ht="9.75" customHeight="1">
      <c r="A4" s="45"/>
      <c r="B4" s="42" t="s">
        <v>38</v>
      </c>
      <c r="C4" s="43" t="s">
        <v>39</v>
      </c>
      <c r="D4" s="43" t="s">
        <v>40</v>
      </c>
      <c r="E4" s="43" t="s">
        <v>41</v>
      </c>
      <c r="F4" s="43"/>
      <c r="H4" s="30"/>
      <c r="I4" s="27"/>
      <c r="J4" s="43"/>
      <c r="K4" s="27"/>
      <c r="M4" s="27"/>
      <c r="N4" s="43"/>
      <c r="O4" s="27"/>
      <c r="P4" s="27"/>
      <c r="Q4" s="27"/>
      <c r="R4" s="43" t="s">
        <v>42</v>
      </c>
      <c r="S4" s="43"/>
      <c r="T4" s="42"/>
    </row>
    <row r="5" spans="1:20" ht="9.75" customHeight="1">
      <c r="A5" s="45"/>
      <c r="B5" s="42"/>
      <c r="C5" s="43"/>
      <c r="D5" s="43"/>
      <c r="E5" s="43"/>
      <c r="F5" s="43" t="s">
        <v>43</v>
      </c>
      <c r="G5" s="27" t="s">
        <v>770</v>
      </c>
      <c r="H5" s="30" t="s">
        <v>45</v>
      </c>
      <c r="I5" s="27" t="s">
        <v>47</v>
      </c>
      <c r="J5" s="43" t="s">
        <v>43</v>
      </c>
      <c r="K5" s="27" t="s">
        <v>770</v>
      </c>
      <c r="L5" s="30" t="s">
        <v>45</v>
      </c>
      <c r="M5" s="27" t="s">
        <v>47</v>
      </c>
      <c r="N5" s="43" t="s">
        <v>43</v>
      </c>
      <c r="O5" s="27" t="s">
        <v>770</v>
      </c>
      <c r="P5" s="27" t="s">
        <v>45</v>
      </c>
      <c r="Q5" s="27" t="s">
        <v>47</v>
      </c>
      <c r="R5" s="43" t="s">
        <v>47</v>
      </c>
      <c r="S5" s="43" t="s">
        <v>48</v>
      </c>
      <c r="T5" s="42"/>
    </row>
    <row r="6" spans="1:20" ht="12">
      <c r="A6" s="45">
        <v>1</v>
      </c>
      <c r="B6" s="46">
        <v>2706</v>
      </c>
      <c r="C6" s="48" t="s">
        <v>961</v>
      </c>
      <c r="D6" s="47">
        <v>2</v>
      </c>
      <c r="E6" s="48" t="s">
        <v>61</v>
      </c>
      <c r="F6" s="47"/>
      <c r="G6" s="49">
        <v>2</v>
      </c>
      <c r="H6" s="50" t="s">
        <v>962</v>
      </c>
      <c r="I6" s="50">
        <v>446</v>
      </c>
      <c r="J6" s="47"/>
      <c r="K6" s="49">
        <v>4</v>
      </c>
      <c r="L6" s="50" t="s">
        <v>963</v>
      </c>
      <c r="M6" s="50">
        <v>374</v>
      </c>
      <c r="N6" s="47"/>
      <c r="O6" s="49">
        <v>1</v>
      </c>
      <c r="P6" s="50" t="s">
        <v>964</v>
      </c>
      <c r="Q6" s="50">
        <v>437</v>
      </c>
      <c r="R6" s="48">
        <f>IF(H6="","",I6+M6+Q6)</f>
        <v>1257</v>
      </c>
      <c r="S6" s="48">
        <v>1</v>
      </c>
      <c r="T6" s="51"/>
    </row>
    <row r="7" spans="1:20" ht="12">
      <c r="A7" s="45">
        <v>2</v>
      </c>
      <c r="B7" s="46">
        <v>261</v>
      </c>
      <c r="C7" s="48" t="s">
        <v>57</v>
      </c>
      <c r="D7" s="47">
        <v>2</v>
      </c>
      <c r="E7" s="48" t="s">
        <v>50</v>
      </c>
      <c r="F7" s="47"/>
      <c r="G7" s="49">
        <v>1</v>
      </c>
      <c r="H7" s="50" t="s">
        <v>965</v>
      </c>
      <c r="I7" s="50">
        <v>466</v>
      </c>
      <c r="J7" s="47"/>
      <c r="K7" s="49">
        <v>3</v>
      </c>
      <c r="L7" s="50" t="s">
        <v>966</v>
      </c>
      <c r="M7" s="50">
        <v>495</v>
      </c>
      <c r="N7" s="47"/>
      <c r="O7" s="49">
        <v>4</v>
      </c>
      <c r="P7" s="50" t="s">
        <v>967</v>
      </c>
      <c r="Q7" s="50">
        <v>290</v>
      </c>
      <c r="R7" s="48">
        <f>IF(H7="","",I7+M7+Q7)</f>
        <v>1251</v>
      </c>
      <c r="S7" s="48">
        <v>2</v>
      </c>
      <c r="T7" s="51"/>
    </row>
    <row r="8" spans="1:20" ht="12">
      <c r="A8" s="45">
        <v>3</v>
      </c>
      <c r="B8" s="46">
        <v>262</v>
      </c>
      <c r="C8" s="48" t="s">
        <v>968</v>
      </c>
      <c r="D8" s="47">
        <v>2</v>
      </c>
      <c r="E8" s="48" t="s">
        <v>50</v>
      </c>
      <c r="F8" s="47"/>
      <c r="G8" s="49">
        <v>4</v>
      </c>
      <c r="H8" s="50" t="s">
        <v>969</v>
      </c>
      <c r="I8" s="50">
        <v>537</v>
      </c>
      <c r="J8" s="47"/>
      <c r="K8" s="49">
        <v>2</v>
      </c>
      <c r="L8" s="50" t="s">
        <v>970</v>
      </c>
      <c r="M8" s="50">
        <v>318</v>
      </c>
      <c r="N8" s="47"/>
      <c r="O8" s="49">
        <v>3</v>
      </c>
      <c r="P8" s="50" t="s">
        <v>971</v>
      </c>
      <c r="Q8" s="50">
        <v>180</v>
      </c>
      <c r="R8" s="48">
        <f>IF(H8="","",I8+M8+Q8)</f>
        <v>1035</v>
      </c>
      <c r="S8" s="48">
        <v>3</v>
      </c>
      <c r="T8" s="51"/>
    </row>
    <row r="9" spans="1:20" ht="12">
      <c r="A9" s="45">
        <v>4</v>
      </c>
      <c r="B9" s="46">
        <v>500</v>
      </c>
      <c r="C9" s="48" t="s">
        <v>972</v>
      </c>
      <c r="D9" s="47">
        <v>2</v>
      </c>
      <c r="E9" s="48" t="s">
        <v>72</v>
      </c>
      <c r="F9" s="47"/>
      <c r="G9" s="49">
        <v>3</v>
      </c>
      <c r="H9" s="50" t="s">
        <v>973</v>
      </c>
      <c r="I9" s="50">
        <v>427</v>
      </c>
      <c r="J9" s="47"/>
      <c r="K9" s="49">
        <v>1</v>
      </c>
      <c r="L9" s="50" t="s">
        <v>974</v>
      </c>
      <c r="M9" s="50">
        <v>272</v>
      </c>
      <c r="N9" s="47"/>
      <c r="O9" s="49">
        <v>2</v>
      </c>
      <c r="P9" s="50" t="s">
        <v>975</v>
      </c>
      <c r="Q9" s="50">
        <v>164</v>
      </c>
      <c r="R9" s="48">
        <f>IF(H9="","",I9+M9+Q9)</f>
        <v>863</v>
      </c>
      <c r="S9" s="48">
        <v>4</v>
      </c>
      <c r="T9" s="51"/>
    </row>
    <row r="10" spans="1:20" ht="12">
      <c r="A10" s="45">
        <v>5</v>
      </c>
      <c r="B10" s="46"/>
      <c r="C10" s="48"/>
      <c r="D10" s="47"/>
      <c r="E10" s="48"/>
      <c r="F10" s="47"/>
      <c r="G10" s="49"/>
      <c r="H10" s="50"/>
      <c r="I10" s="50"/>
      <c r="J10" s="47"/>
      <c r="K10" s="49"/>
      <c r="L10" s="50"/>
      <c r="M10" s="50"/>
      <c r="N10" s="47"/>
      <c r="O10" s="49"/>
      <c r="P10" s="50"/>
      <c r="Q10" s="50"/>
      <c r="R10" s="48"/>
      <c r="S10" s="48"/>
      <c r="T10" s="51"/>
    </row>
    <row r="11" spans="1:20" ht="12">
      <c r="A11" s="45">
        <v>6</v>
      </c>
      <c r="B11" s="46"/>
      <c r="C11" s="48"/>
      <c r="D11" s="47"/>
      <c r="E11" s="48"/>
      <c r="F11" s="47"/>
      <c r="G11" s="49"/>
      <c r="H11" s="50"/>
      <c r="I11" s="50"/>
      <c r="J11" s="47"/>
      <c r="K11" s="49"/>
      <c r="L11" s="50"/>
      <c r="M11" s="50"/>
      <c r="N11" s="47"/>
      <c r="O11" s="49"/>
      <c r="P11" s="50"/>
      <c r="Q11" s="50"/>
      <c r="R11" s="48"/>
      <c r="S11" s="48"/>
      <c r="T11" s="51"/>
    </row>
    <row r="12" spans="1:20" ht="12">
      <c r="A12" s="45">
        <v>7</v>
      </c>
      <c r="B12" s="46"/>
      <c r="C12" s="48"/>
      <c r="D12" s="47"/>
      <c r="E12" s="48"/>
      <c r="F12" s="47"/>
      <c r="G12" s="49"/>
      <c r="H12" s="50"/>
      <c r="I12" s="50"/>
      <c r="J12" s="47"/>
      <c r="K12" s="49"/>
      <c r="L12" s="50"/>
      <c r="M12" s="50"/>
      <c r="N12" s="47"/>
      <c r="O12" s="49"/>
      <c r="P12" s="50"/>
      <c r="Q12" s="50"/>
      <c r="R12" s="48"/>
      <c r="S12" s="48"/>
      <c r="T12" s="51"/>
    </row>
    <row r="13" spans="1:20" ht="12">
      <c r="A13" s="45">
        <v>8</v>
      </c>
      <c r="B13" s="46"/>
      <c r="C13" s="48"/>
      <c r="D13" s="47"/>
      <c r="E13" s="48"/>
      <c r="F13" s="47"/>
      <c r="G13" s="49"/>
      <c r="H13" s="50"/>
      <c r="I13" s="50"/>
      <c r="J13" s="47"/>
      <c r="K13" s="49"/>
      <c r="L13" s="50"/>
      <c r="M13" s="50"/>
      <c r="N13" s="47"/>
      <c r="O13" s="49"/>
      <c r="P13" s="50"/>
      <c r="Q13" s="50"/>
      <c r="R13" s="48"/>
      <c r="S13" s="48"/>
      <c r="T13" s="51"/>
    </row>
    <row r="14" spans="1:20" ht="12">
      <c r="A14" s="45"/>
      <c r="B14" s="46"/>
      <c r="C14" s="48"/>
      <c r="D14" s="47"/>
      <c r="E14" s="48"/>
      <c r="F14" s="47"/>
      <c r="G14" s="49"/>
      <c r="H14" s="50"/>
      <c r="I14" s="50"/>
      <c r="J14" s="47"/>
      <c r="K14" s="49"/>
      <c r="L14" s="50"/>
      <c r="M14" s="50"/>
      <c r="N14" s="47"/>
      <c r="O14" s="49"/>
      <c r="P14" s="50"/>
      <c r="Q14" s="50"/>
      <c r="R14" s="48"/>
      <c r="S14" s="48"/>
      <c r="T14" s="51"/>
    </row>
    <row r="15" spans="1:20" ht="12">
      <c r="A15" s="45"/>
      <c r="B15" s="46"/>
      <c r="C15" s="48"/>
      <c r="D15" s="47"/>
      <c r="E15" s="48"/>
      <c r="F15" s="47"/>
      <c r="G15" s="49"/>
      <c r="H15" s="50"/>
      <c r="I15" s="50"/>
      <c r="J15" s="47"/>
      <c r="K15" s="49"/>
      <c r="L15" s="50"/>
      <c r="M15" s="50"/>
      <c r="N15" s="47"/>
      <c r="O15" s="49"/>
      <c r="P15" s="50"/>
      <c r="Q15" s="50"/>
      <c r="R15" s="48">
        <f>IF(H15="","",I15+M15+Q15)</f>
      </c>
      <c r="S15" s="48">
        <f>IF(R15="","",RANK(R15,$Q$6:$Q$15))</f>
      </c>
      <c r="T15" s="51"/>
    </row>
    <row r="16" spans="1:20" ht="12">
      <c r="A16" s="45"/>
      <c r="B16" s="33"/>
      <c r="C16" s="33"/>
      <c r="D16" s="32"/>
      <c r="E16" s="33"/>
      <c r="F16" s="32"/>
      <c r="G16" s="32"/>
      <c r="H16" s="33"/>
      <c r="I16" s="33"/>
      <c r="J16" s="33"/>
      <c r="K16" s="32"/>
      <c r="L16" s="33"/>
      <c r="M16" s="33"/>
      <c r="N16" s="32"/>
      <c r="O16" s="32"/>
      <c r="P16" s="33"/>
      <c r="Q16" s="33"/>
      <c r="R16" s="33"/>
      <c r="S16" s="33"/>
      <c r="T16" s="45"/>
    </row>
    <row r="17" spans="1:20" ht="12">
      <c r="A17" s="45"/>
      <c r="B17" s="45"/>
      <c r="C17" s="45"/>
      <c r="D17" s="86"/>
      <c r="E17" s="45"/>
      <c r="F17" s="86"/>
      <c r="G17" s="86"/>
      <c r="H17" s="45"/>
      <c r="I17" s="45"/>
      <c r="J17" s="45"/>
      <c r="K17" s="86"/>
      <c r="L17" s="45"/>
      <c r="M17" s="45"/>
      <c r="N17" s="86"/>
      <c r="O17" s="86"/>
      <c r="P17" s="45"/>
      <c r="Q17" s="45"/>
      <c r="R17" s="45"/>
      <c r="S17" s="45"/>
      <c r="T17" s="45"/>
    </row>
    <row r="18" spans="1:20" ht="12">
      <c r="A18" s="45"/>
      <c r="B18" s="45"/>
      <c r="C18" s="45"/>
      <c r="D18" s="86"/>
      <c r="E18" s="45"/>
      <c r="F18" s="86"/>
      <c r="G18" s="86"/>
      <c r="H18" s="45"/>
      <c r="I18" s="45"/>
      <c r="J18" s="45"/>
      <c r="K18" s="86"/>
      <c r="L18" s="45"/>
      <c r="M18" s="45"/>
      <c r="N18" s="45"/>
      <c r="O18" s="45"/>
      <c r="P18" s="45"/>
      <c r="Q18" s="45"/>
      <c r="R18" s="45"/>
      <c r="S18" s="45"/>
      <c r="T18" s="45"/>
    </row>
    <row r="19" spans="1:20" ht="12">
      <c r="A19" s="45"/>
      <c r="B19" s="45"/>
      <c r="C19" s="45"/>
      <c r="D19" s="86"/>
      <c r="E19" s="45"/>
      <c r="F19" s="86"/>
      <c r="G19" s="86"/>
      <c r="H19" s="113"/>
      <c r="I19" s="45"/>
      <c r="J19" s="45"/>
      <c r="K19" s="86"/>
      <c r="L19" s="113"/>
      <c r="M19" s="45"/>
      <c r="N19" s="45"/>
      <c r="O19" s="45"/>
      <c r="P19" s="45"/>
      <c r="Q19" s="45"/>
      <c r="R19" s="45"/>
      <c r="S19" s="45"/>
      <c r="T19" s="45"/>
    </row>
    <row r="20" spans="1:20" ht="12">
      <c r="A20" s="45"/>
      <c r="B20" s="45"/>
      <c r="C20" s="45"/>
      <c r="D20" s="86"/>
      <c r="E20" s="45"/>
      <c r="F20" s="86"/>
      <c r="G20" s="86"/>
      <c r="H20" s="113"/>
      <c r="I20" s="45"/>
      <c r="J20" s="45"/>
      <c r="K20" s="86"/>
      <c r="L20" s="113"/>
      <c r="M20" s="45"/>
      <c r="N20" s="45"/>
      <c r="O20" s="45"/>
      <c r="P20" s="45"/>
      <c r="Q20" s="45"/>
      <c r="R20" s="45"/>
      <c r="S20" s="45"/>
      <c r="T20" s="45"/>
    </row>
    <row r="21" spans="1:20" ht="12">
      <c r="A21" s="45"/>
      <c r="B21" s="45"/>
      <c r="C21" s="45"/>
      <c r="D21" s="86"/>
      <c r="E21" s="45"/>
      <c r="F21" s="86"/>
      <c r="G21" s="86"/>
      <c r="H21" s="113"/>
      <c r="I21" s="45"/>
      <c r="J21" s="45"/>
      <c r="K21" s="86"/>
      <c r="L21" s="113"/>
      <c r="M21" s="45"/>
      <c r="N21" s="45"/>
      <c r="O21" s="45"/>
      <c r="P21" s="45"/>
      <c r="Q21" s="45"/>
      <c r="R21" s="45"/>
      <c r="S21" s="45"/>
      <c r="T21" s="45"/>
    </row>
    <row r="22" spans="1:20" ht="12">
      <c r="A22" s="45"/>
      <c r="B22" s="45"/>
      <c r="C22" s="45"/>
      <c r="D22" s="86"/>
      <c r="E22" s="45"/>
      <c r="F22" s="86"/>
      <c r="G22" s="86"/>
      <c r="H22" s="113"/>
      <c r="I22" s="45"/>
      <c r="J22" s="45"/>
      <c r="K22" s="86"/>
      <c r="L22" s="113"/>
      <c r="M22" s="45"/>
      <c r="N22" s="45"/>
      <c r="O22" s="45"/>
      <c r="P22" s="45"/>
      <c r="Q22" s="45"/>
      <c r="R22" s="45"/>
      <c r="S22" s="45"/>
      <c r="T22" s="45"/>
    </row>
  </sheetData>
  <printOptions/>
  <pageMargins left="0.5118110236220472" right="0.5118110236220472" top="0.5905511811023622" bottom="0.5905511811023622" header="590551.1811023622" footer="9055.1181102362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9"/>
  <sheetViews>
    <sheetView zoomScale="125" zoomScaleNormal="125" zoomScaleSheetLayoutView="100" workbookViewId="0" topLeftCell="A1">
      <selection activeCell="S6" sqref="S6"/>
    </sheetView>
  </sheetViews>
  <sheetFormatPr defaultColWidth="15.83203125" defaultRowHeight="14.25" customHeight="1"/>
  <cols>
    <col min="1" max="1" width="2.83203125" style="0" customWidth="1"/>
    <col min="2" max="2" width="6" style="0" customWidth="1"/>
    <col min="3" max="3" width="13.83203125" style="0" customWidth="1"/>
    <col min="4" max="4" width="5.16015625" style="27" customWidth="1"/>
    <col min="5" max="5" width="14.83203125" style="0" customWidth="1"/>
    <col min="6" max="6" width="3.83203125" style="27" customWidth="1"/>
    <col min="7" max="7" width="4.83203125" style="27" customWidth="1"/>
    <col min="8" max="8" width="6.83203125" style="28" customWidth="1"/>
    <col min="9" max="9" width="5.83203125" style="0" customWidth="1"/>
    <col min="10" max="10" width="3.83203125" style="0" customWidth="1"/>
    <col min="11" max="11" width="4.83203125" style="0" customWidth="1"/>
    <col min="12" max="12" width="6.83203125" style="28" customWidth="1"/>
    <col min="13" max="13" width="5.83203125" style="0" customWidth="1"/>
    <col min="14" max="14" width="3.83203125" style="0" customWidth="1"/>
    <col min="15" max="15" width="4.83203125" style="0" customWidth="1"/>
    <col min="16" max="16" width="6.83203125" style="28" customWidth="1"/>
    <col min="17" max="19" width="5.83203125" style="0" customWidth="1"/>
  </cols>
  <sheetData>
    <row r="1" spans="1:20" ht="21" customHeight="1">
      <c r="A1" s="45"/>
      <c r="B1" s="31" t="s">
        <v>976</v>
      </c>
      <c r="C1" s="33"/>
      <c r="D1" s="32"/>
      <c r="E1" s="33"/>
      <c r="F1" s="32"/>
      <c r="G1" s="32"/>
      <c r="H1" s="34"/>
      <c r="I1" s="33"/>
      <c r="J1" s="51"/>
      <c r="K1" s="45"/>
      <c r="M1" s="45"/>
      <c r="N1" s="45"/>
      <c r="O1" s="45"/>
      <c r="Q1" s="45"/>
      <c r="R1" s="45"/>
      <c r="S1" s="45"/>
      <c r="T1" s="45"/>
    </row>
    <row r="2" spans="1:20" ht="12">
      <c r="A2" s="45"/>
      <c r="B2" s="33"/>
      <c r="C2" s="33"/>
      <c r="D2" s="32"/>
      <c r="E2" s="33"/>
      <c r="F2" s="32"/>
      <c r="G2" s="32"/>
      <c r="H2" s="34"/>
      <c r="I2" s="33"/>
      <c r="J2" s="45"/>
      <c r="K2" s="45"/>
      <c r="M2" s="45"/>
      <c r="N2" s="45"/>
      <c r="O2" s="45"/>
      <c r="Q2" s="45"/>
      <c r="R2" s="45"/>
      <c r="S2" s="37" t="s">
        <v>977</v>
      </c>
      <c r="T2" s="45"/>
    </row>
    <row r="3" spans="1:20" ht="11.25" customHeight="1">
      <c r="A3" s="45"/>
      <c r="B3" s="38"/>
      <c r="C3" s="39"/>
      <c r="D3" s="39"/>
      <c r="E3" s="39"/>
      <c r="F3" s="112"/>
      <c r="G3" s="33"/>
      <c r="H3" s="40" t="s">
        <v>978</v>
      </c>
      <c r="I3" s="32"/>
      <c r="J3" s="39"/>
      <c r="K3" s="32"/>
      <c r="L3" s="40" t="s">
        <v>979</v>
      </c>
      <c r="M3" s="32"/>
      <c r="N3" s="39"/>
      <c r="O3" s="32"/>
      <c r="P3" s="40" t="s">
        <v>980</v>
      </c>
      <c r="Q3" s="32"/>
      <c r="R3" s="39"/>
      <c r="S3" s="39"/>
      <c r="T3" s="42"/>
    </row>
    <row r="4" spans="1:20" ht="11.25" customHeight="1">
      <c r="A4" s="45"/>
      <c r="B4" s="42" t="s">
        <v>38</v>
      </c>
      <c r="C4" s="43" t="s">
        <v>39</v>
      </c>
      <c r="D4" s="43" t="s">
        <v>40</v>
      </c>
      <c r="E4" s="43" t="s">
        <v>41</v>
      </c>
      <c r="F4" s="43"/>
      <c r="H4" s="30"/>
      <c r="I4" s="27"/>
      <c r="J4" s="43"/>
      <c r="K4" s="27"/>
      <c r="L4" s="30"/>
      <c r="M4" s="27"/>
      <c r="N4" s="43"/>
      <c r="O4" s="27"/>
      <c r="P4" s="30"/>
      <c r="Q4" s="27"/>
      <c r="R4" s="43" t="s">
        <v>42</v>
      </c>
      <c r="S4" s="43"/>
      <c r="T4" s="42"/>
    </row>
    <row r="5" spans="1:20" ht="11.25" customHeight="1">
      <c r="A5" s="45"/>
      <c r="B5" s="42"/>
      <c r="C5" s="43"/>
      <c r="D5" s="43"/>
      <c r="E5" s="43"/>
      <c r="F5" s="43" t="s">
        <v>43</v>
      </c>
      <c r="G5" s="27" t="s">
        <v>770</v>
      </c>
      <c r="H5" s="30" t="s">
        <v>45</v>
      </c>
      <c r="I5" s="27" t="s">
        <v>47</v>
      </c>
      <c r="J5" s="43" t="s">
        <v>43</v>
      </c>
      <c r="K5" s="27" t="s">
        <v>770</v>
      </c>
      <c r="L5" s="30" t="s">
        <v>45</v>
      </c>
      <c r="M5" s="27" t="s">
        <v>47</v>
      </c>
      <c r="N5" s="43" t="s">
        <v>43</v>
      </c>
      <c r="O5" s="27" t="s">
        <v>770</v>
      </c>
      <c r="P5" s="30" t="s">
        <v>45</v>
      </c>
      <c r="Q5" s="27" t="s">
        <v>47</v>
      </c>
      <c r="R5" s="43" t="s">
        <v>47</v>
      </c>
      <c r="S5" s="43" t="s">
        <v>48</v>
      </c>
      <c r="T5" s="42"/>
    </row>
    <row r="6" spans="1:20" ht="12">
      <c r="A6" s="45">
        <v>1</v>
      </c>
      <c r="B6" s="46">
        <v>438</v>
      </c>
      <c r="C6" s="48" t="s">
        <v>981</v>
      </c>
      <c r="D6" s="47">
        <v>2</v>
      </c>
      <c r="E6" s="48" t="s">
        <v>346</v>
      </c>
      <c r="F6" s="47"/>
      <c r="G6" s="49">
        <v>10</v>
      </c>
      <c r="H6" s="50" t="s">
        <v>982</v>
      </c>
      <c r="I6" s="50">
        <v>538</v>
      </c>
      <c r="J6" s="47"/>
      <c r="K6" s="49">
        <v>18</v>
      </c>
      <c r="L6" s="50" t="s">
        <v>983</v>
      </c>
      <c r="M6" s="50">
        <v>564</v>
      </c>
      <c r="N6" s="47"/>
      <c r="O6" s="49">
        <v>13</v>
      </c>
      <c r="P6" s="50" t="s">
        <v>984</v>
      </c>
      <c r="Q6" s="50">
        <v>416</v>
      </c>
      <c r="R6" s="48">
        <f aca="true" t="shared" si="0" ref="R6:R20">IF(H6="","",I6+M6+Q6)</f>
        <v>1518</v>
      </c>
      <c r="S6" s="48">
        <f aca="true" t="shared" si="1" ref="S6:S20">IF(R6="","",RANK(R6,$R$6:$R$24))</f>
        <v>1</v>
      </c>
      <c r="T6" s="51"/>
    </row>
    <row r="7" spans="1:20" ht="12">
      <c r="A7" s="45">
        <v>2</v>
      </c>
      <c r="B7" s="46">
        <v>447</v>
      </c>
      <c r="C7" s="48" t="s">
        <v>985</v>
      </c>
      <c r="D7" s="47">
        <v>1</v>
      </c>
      <c r="E7" s="48" t="s">
        <v>346</v>
      </c>
      <c r="F7" s="47"/>
      <c r="G7" s="49">
        <v>12</v>
      </c>
      <c r="H7" s="50" t="s">
        <v>946</v>
      </c>
      <c r="I7" s="50">
        <v>559</v>
      </c>
      <c r="J7" s="47"/>
      <c r="K7" s="49">
        <v>20</v>
      </c>
      <c r="L7" s="50" t="s">
        <v>986</v>
      </c>
      <c r="M7" s="50">
        <v>531</v>
      </c>
      <c r="N7" s="47"/>
      <c r="O7" s="49">
        <v>15</v>
      </c>
      <c r="P7" s="50" t="s">
        <v>987</v>
      </c>
      <c r="Q7" s="50">
        <v>393</v>
      </c>
      <c r="R7" s="48">
        <f t="shared" si="0"/>
        <v>1483</v>
      </c>
      <c r="S7" s="48">
        <f t="shared" si="1"/>
        <v>2</v>
      </c>
      <c r="T7" s="51"/>
    </row>
    <row r="8" spans="1:20" ht="12">
      <c r="A8" s="45">
        <v>3</v>
      </c>
      <c r="B8" s="46">
        <v>757</v>
      </c>
      <c r="C8" s="48" t="s">
        <v>988</v>
      </c>
      <c r="D8" s="47">
        <v>2</v>
      </c>
      <c r="E8" s="48" t="s">
        <v>281</v>
      </c>
      <c r="F8" s="47"/>
      <c r="G8" s="49">
        <v>20</v>
      </c>
      <c r="H8" s="50" t="s">
        <v>989</v>
      </c>
      <c r="I8" s="50">
        <v>515</v>
      </c>
      <c r="J8" s="47"/>
      <c r="K8" s="49">
        <v>12</v>
      </c>
      <c r="L8" s="50" t="s">
        <v>990</v>
      </c>
      <c r="M8" s="50">
        <v>415</v>
      </c>
      <c r="N8" s="47"/>
      <c r="O8" s="49">
        <v>7</v>
      </c>
      <c r="P8" s="50" t="s">
        <v>991</v>
      </c>
      <c r="Q8" s="50">
        <v>530</v>
      </c>
      <c r="R8" s="48">
        <f t="shared" si="0"/>
        <v>1460</v>
      </c>
      <c r="S8" s="48">
        <f t="shared" si="1"/>
        <v>3</v>
      </c>
      <c r="T8" s="51"/>
    </row>
    <row r="9" spans="1:20" ht="12">
      <c r="A9" s="45">
        <v>4</v>
      </c>
      <c r="B9" s="46">
        <v>286</v>
      </c>
      <c r="C9" s="48" t="s">
        <v>992</v>
      </c>
      <c r="D9" s="47">
        <v>1</v>
      </c>
      <c r="E9" s="48" t="s">
        <v>993</v>
      </c>
      <c r="F9" s="47"/>
      <c r="G9" s="49">
        <v>6</v>
      </c>
      <c r="H9" s="50" t="s">
        <v>994</v>
      </c>
      <c r="I9" s="50">
        <v>447</v>
      </c>
      <c r="J9" s="47"/>
      <c r="K9" s="49">
        <v>14</v>
      </c>
      <c r="L9" s="50" t="s">
        <v>995</v>
      </c>
      <c r="M9" s="50">
        <v>398</v>
      </c>
      <c r="N9" s="47"/>
      <c r="O9" s="49">
        <v>9</v>
      </c>
      <c r="P9" s="50" t="s">
        <v>996</v>
      </c>
      <c r="Q9" s="50">
        <v>571</v>
      </c>
      <c r="R9" s="48">
        <f t="shared" si="0"/>
        <v>1416</v>
      </c>
      <c r="S9" s="48">
        <f t="shared" si="1"/>
        <v>4</v>
      </c>
      <c r="T9" s="51"/>
    </row>
    <row r="10" spans="1:20" ht="12">
      <c r="A10" s="45">
        <v>5</v>
      </c>
      <c r="B10" s="46">
        <v>787</v>
      </c>
      <c r="C10" s="48" t="s">
        <v>997</v>
      </c>
      <c r="D10" s="47">
        <v>1</v>
      </c>
      <c r="E10" s="48" t="s">
        <v>413</v>
      </c>
      <c r="F10" s="47"/>
      <c r="G10" s="49">
        <v>8</v>
      </c>
      <c r="H10" s="50" t="s">
        <v>998</v>
      </c>
      <c r="I10" s="50">
        <v>423</v>
      </c>
      <c r="J10" s="47"/>
      <c r="K10" s="49">
        <v>16</v>
      </c>
      <c r="L10" s="50" t="s">
        <v>999</v>
      </c>
      <c r="M10" s="50">
        <v>307</v>
      </c>
      <c r="N10" s="47"/>
      <c r="O10" s="49">
        <v>11</v>
      </c>
      <c r="P10" s="50" t="s">
        <v>1000</v>
      </c>
      <c r="Q10" s="50">
        <v>562</v>
      </c>
      <c r="R10" s="48">
        <f t="shared" si="0"/>
        <v>1292</v>
      </c>
      <c r="S10" s="48">
        <f t="shared" si="1"/>
        <v>5</v>
      </c>
      <c r="T10" s="51"/>
    </row>
    <row r="11" spans="1:20" ht="12">
      <c r="A11" s="45">
        <v>6</v>
      </c>
      <c r="B11" s="46">
        <v>736</v>
      </c>
      <c r="C11" s="48" t="s">
        <v>1001</v>
      </c>
      <c r="D11" s="47">
        <v>1</v>
      </c>
      <c r="E11" s="48" t="s">
        <v>302</v>
      </c>
      <c r="F11" s="47"/>
      <c r="G11" s="49">
        <v>5</v>
      </c>
      <c r="H11" s="50" t="s">
        <v>1002</v>
      </c>
      <c r="I11" s="50">
        <v>523</v>
      </c>
      <c r="J11" s="47"/>
      <c r="K11" s="49">
        <v>13</v>
      </c>
      <c r="L11" s="50" t="s">
        <v>1003</v>
      </c>
      <c r="M11" s="50">
        <v>385</v>
      </c>
      <c r="N11" s="47"/>
      <c r="O11" s="49">
        <v>8</v>
      </c>
      <c r="P11" s="50" t="s">
        <v>1004</v>
      </c>
      <c r="Q11" s="50">
        <v>316</v>
      </c>
      <c r="R11" s="48">
        <f t="shared" si="0"/>
        <v>1224</v>
      </c>
      <c r="S11" s="48">
        <f t="shared" si="1"/>
        <v>6</v>
      </c>
      <c r="T11" s="51"/>
    </row>
    <row r="12" spans="1:20" ht="12">
      <c r="A12" s="45">
        <v>7</v>
      </c>
      <c r="B12" s="46">
        <v>437</v>
      </c>
      <c r="C12" s="48" t="s">
        <v>1005</v>
      </c>
      <c r="D12" s="47">
        <v>2</v>
      </c>
      <c r="E12" s="48" t="s">
        <v>346</v>
      </c>
      <c r="F12" s="47"/>
      <c r="G12" s="49">
        <v>7</v>
      </c>
      <c r="H12" s="50" t="s">
        <v>1006</v>
      </c>
      <c r="I12" s="50">
        <v>532</v>
      </c>
      <c r="J12" s="47"/>
      <c r="K12" s="49">
        <v>15</v>
      </c>
      <c r="L12" s="50" t="s">
        <v>1007</v>
      </c>
      <c r="M12" s="50">
        <v>388</v>
      </c>
      <c r="N12" s="47"/>
      <c r="O12" s="49">
        <v>10</v>
      </c>
      <c r="P12" s="50" t="s">
        <v>1008</v>
      </c>
      <c r="Q12" s="50">
        <v>222</v>
      </c>
      <c r="R12" s="48">
        <f t="shared" si="0"/>
        <v>1142</v>
      </c>
      <c r="S12" s="48">
        <f t="shared" si="1"/>
        <v>7</v>
      </c>
      <c r="T12" s="51"/>
    </row>
    <row r="13" spans="1:20" ht="12">
      <c r="A13" s="45">
        <v>8</v>
      </c>
      <c r="B13" s="46">
        <v>178</v>
      </c>
      <c r="C13" s="48" t="s">
        <v>1009</v>
      </c>
      <c r="D13" s="47">
        <v>2</v>
      </c>
      <c r="E13" s="48" t="s">
        <v>333</v>
      </c>
      <c r="F13" s="47"/>
      <c r="G13" s="49">
        <v>19</v>
      </c>
      <c r="H13" s="50" t="s">
        <v>1010</v>
      </c>
      <c r="I13" s="50">
        <v>410</v>
      </c>
      <c r="J13" s="47"/>
      <c r="K13" s="49">
        <v>11</v>
      </c>
      <c r="L13" s="50" t="s">
        <v>1011</v>
      </c>
      <c r="M13" s="50">
        <v>440</v>
      </c>
      <c r="N13" s="47"/>
      <c r="O13" s="49">
        <v>6</v>
      </c>
      <c r="P13" s="50" t="s">
        <v>1012</v>
      </c>
      <c r="Q13" s="50">
        <v>290</v>
      </c>
      <c r="R13" s="48">
        <f t="shared" si="0"/>
        <v>1140</v>
      </c>
      <c r="S13" s="48">
        <f t="shared" si="1"/>
        <v>8</v>
      </c>
      <c r="T13" s="51"/>
    </row>
    <row r="14" spans="1:20" ht="12">
      <c r="A14" s="45"/>
      <c r="B14" s="46">
        <v>711</v>
      </c>
      <c r="C14" s="48" t="s">
        <v>1013</v>
      </c>
      <c r="D14" s="47">
        <v>2</v>
      </c>
      <c r="E14" s="48" t="s">
        <v>302</v>
      </c>
      <c r="F14" s="47"/>
      <c r="G14" s="49">
        <v>16</v>
      </c>
      <c r="H14" s="50" t="s">
        <v>1014</v>
      </c>
      <c r="I14" s="50">
        <v>595</v>
      </c>
      <c r="J14" s="47"/>
      <c r="K14" s="49">
        <v>8</v>
      </c>
      <c r="L14" s="50" t="s">
        <v>1015</v>
      </c>
      <c r="M14" s="50">
        <v>314</v>
      </c>
      <c r="N14" s="47"/>
      <c r="O14" s="49">
        <v>19</v>
      </c>
      <c r="P14" s="50" t="s">
        <v>1016</v>
      </c>
      <c r="Q14" s="50">
        <v>229</v>
      </c>
      <c r="R14" s="48">
        <f t="shared" si="0"/>
        <v>1138</v>
      </c>
      <c r="S14" s="48">
        <f t="shared" si="1"/>
        <v>9</v>
      </c>
      <c r="T14" s="51"/>
    </row>
    <row r="15" spans="1:20" ht="12">
      <c r="A15" s="45"/>
      <c r="B15" s="46">
        <v>177</v>
      </c>
      <c r="C15" s="48" t="s">
        <v>1017</v>
      </c>
      <c r="D15" s="47">
        <v>2</v>
      </c>
      <c r="E15" s="48" t="s">
        <v>333</v>
      </c>
      <c r="F15" s="47"/>
      <c r="G15" s="49">
        <v>13</v>
      </c>
      <c r="H15" s="50" t="s">
        <v>1018</v>
      </c>
      <c r="I15" s="50">
        <v>342</v>
      </c>
      <c r="J15" s="47"/>
      <c r="K15" s="49">
        <v>5</v>
      </c>
      <c r="L15" s="50" t="s">
        <v>1019</v>
      </c>
      <c r="M15" s="50">
        <v>312</v>
      </c>
      <c r="N15" s="47"/>
      <c r="O15" s="49">
        <v>16</v>
      </c>
      <c r="P15" s="50" t="s">
        <v>1020</v>
      </c>
      <c r="Q15" s="50">
        <v>415</v>
      </c>
      <c r="R15" s="48">
        <f t="shared" si="0"/>
        <v>1069</v>
      </c>
      <c r="S15" s="48">
        <f t="shared" si="1"/>
        <v>10</v>
      </c>
      <c r="T15" s="51"/>
    </row>
    <row r="16" spans="1:20" ht="12">
      <c r="A16" s="45"/>
      <c r="B16" s="46">
        <v>689</v>
      </c>
      <c r="C16" s="48" t="s">
        <v>1021</v>
      </c>
      <c r="D16" s="47">
        <v>2</v>
      </c>
      <c r="E16" s="48" t="s">
        <v>468</v>
      </c>
      <c r="F16" s="47"/>
      <c r="G16" s="49">
        <v>9</v>
      </c>
      <c r="H16" s="50" t="s">
        <v>1022</v>
      </c>
      <c r="I16" s="50">
        <v>282</v>
      </c>
      <c r="J16" s="47"/>
      <c r="K16" s="49">
        <v>17</v>
      </c>
      <c r="L16" s="50" t="s">
        <v>1023</v>
      </c>
      <c r="M16" s="50">
        <v>155</v>
      </c>
      <c r="N16" s="47"/>
      <c r="O16" s="49">
        <v>12</v>
      </c>
      <c r="P16" s="50" t="s">
        <v>1024</v>
      </c>
      <c r="Q16" s="50">
        <v>389</v>
      </c>
      <c r="R16" s="48">
        <f t="shared" si="0"/>
        <v>826</v>
      </c>
      <c r="S16" s="48">
        <f t="shared" si="1"/>
        <v>11</v>
      </c>
      <c r="T16" s="51"/>
    </row>
    <row r="17" spans="1:20" ht="12">
      <c r="A17" s="45"/>
      <c r="B17" s="46">
        <v>786</v>
      </c>
      <c r="C17" s="48" t="s">
        <v>1025</v>
      </c>
      <c r="D17" s="47">
        <v>1</v>
      </c>
      <c r="E17" s="48" t="s">
        <v>413</v>
      </c>
      <c r="F17" s="47"/>
      <c r="G17" s="49">
        <v>15</v>
      </c>
      <c r="H17" s="50" t="s">
        <v>1026</v>
      </c>
      <c r="I17" s="50">
        <v>306</v>
      </c>
      <c r="J17" s="47"/>
      <c r="K17" s="49">
        <v>7</v>
      </c>
      <c r="L17" s="50" t="s">
        <v>1027</v>
      </c>
      <c r="M17" s="50">
        <v>269</v>
      </c>
      <c r="N17" s="47"/>
      <c r="O17" s="49">
        <v>18</v>
      </c>
      <c r="P17" s="50" t="s">
        <v>1028</v>
      </c>
      <c r="Q17" s="50">
        <v>207</v>
      </c>
      <c r="R17" s="48">
        <f t="shared" si="0"/>
        <v>782</v>
      </c>
      <c r="S17" s="48">
        <f t="shared" si="1"/>
        <v>12</v>
      </c>
      <c r="T17" s="51"/>
    </row>
    <row r="18" spans="1:20" ht="12">
      <c r="A18" s="45"/>
      <c r="B18" s="46">
        <v>315</v>
      </c>
      <c r="C18" s="48" t="s">
        <v>1029</v>
      </c>
      <c r="D18" s="47">
        <v>1</v>
      </c>
      <c r="E18" s="48" t="s">
        <v>421</v>
      </c>
      <c r="F18" s="47"/>
      <c r="G18" s="49">
        <v>17</v>
      </c>
      <c r="H18" s="50" t="s">
        <v>1030</v>
      </c>
      <c r="I18" s="50">
        <v>281</v>
      </c>
      <c r="J18" s="47"/>
      <c r="K18" s="49">
        <v>9</v>
      </c>
      <c r="L18" s="50" t="s">
        <v>1031</v>
      </c>
      <c r="M18" s="50">
        <v>207</v>
      </c>
      <c r="N18" s="47"/>
      <c r="O18" s="49">
        <v>20</v>
      </c>
      <c r="P18" s="50" t="s">
        <v>1032</v>
      </c>
      <c r="Q18" s="50">
        <v>202</v>
      </c>
      <c r="R18" s="48">
        <f t="shared" si="0"/>
        <v>690</v>
      </c>
      <c r="S18" s="48">
        <f t="shared" si="1"/>
        <v>13</v>
      </c>
      <c r="T18" s="51"/>
    </row>
    <row r="19" spans="1:20" ht="12">
      <c r="A19" s="45"/>
      <c r="B19" s="46">
        <v>789</v>
      </c>
      <c r="C19" s="48" t="s">
        <v>1033</v>
      </c>
      <c r="D19" s="47">
        <v>1</v>
      </c>
      <c r="E19" s="48" t="s">
        <v>421</v>
      </c>
      <c r="F19" s="47"/>
      <c r="G19" s="49">
        <v>11</v>
      </c>
      <c r="H19" s="50" t="s">
        <v>1010</v>
      </c>
      <c r="I19" s="50">
        <v>410</v>
      </c>
      <c r="J19" s="47"/>
      <c r="K19" s="49">
        <v>19</v>
      </c>
      <c r="L19" s="50" t="s">
        <v>934</v>
      </c>
      <c r="M19" s="50">
        <v>0</v>
      </c>
      <c r="N19" s="47"/>
      <c r="O19" s="49">
        <v>14</v>
      </c>
      <c r="P19" s="50" t="s">
        <v>1034</v>
      </c>
      <c r="Q19" s="50">
        <v>166</v>
      </c>
      <c r="R19" s="48">
        <f t="shared" si="0"/>
        <v>576</v>
      </c>
      <c r="S19" s="48">
        <f t="shared" si="1"/>
        <v>14</v>
      </c>
      <c r="T19" s="51"/>
    </row>
    <row r="20" spans="1:20" ht="12">
      <c r="A20" s="45"/>
      <c r="B20" s="46">
        <v>807</v>
      </c>
      <c r="C20" s="48" t="s">
        <v>1035</v>
      </c>
      <c r="D20" s="47">
        <v>1</v>
      </c>
      <c r="E20" s="48" t="s">
        <v>468</v>
      </c>
      <c r="F20" s="47"/>
      <c r="G20" s="49">
        <v>14</v>
      </c>
      <c r="H20" s="50" t="s">
        <v>1036</v>
      </c>
      <c r="I20" s="50">
        <v>302</v>
      </c>
      <c r="J20" s="47"/>
      <c r="K20" s="49">
        <v>6</v>
      </c>
      <c r="L20" s="50" t="s">
        <v>1037</v>
      </c>
      <c r="M20" s="50">
        <v>183</v>
      </c>
      <c r="N20" s="47"/>
      <c r="O20" s="49">
        <v>17</v>
      </c>
      <c r="P20" s="50" t="s">
        <v>934</v>
      </c>
      <c r="Q20" s="50">
        <v>0</v>
      </c>
      <c r="R20" s="48">
        <f t="shared" si="0"/>
        <v>485</v>
      </c>
      <c r="S20" s="48">
        <f t="shared" si="1"/>
        <v>15</v>
      </c>
      <c r="T20" s="51"/>
    </row>
    <row r="21" spans="1:20" ht="12">
      <c r="A21" s="45"/>
      <c r="B21" s="46">
        <v>272</v>
      </c>
      <c r="C21" s="48" t="s">
        <v>1038</v>
      </c>
      <c r="D21" s="47">
        <v>2</v>
      </c>
      <c r="E21" s="48" t="s">
        <v>993</v>
      </c>
      <c r="F21" s="47"/>
      <c r="G21" s="49">
        <v>18</v>
      </c>
      <c r="H21" s="50" t="s">
        <v>252</v>
      </c>
      <c r="I21" s="50"/>
      <c r="J21" s="47"/>
      <c r="K21" s="49">
        <v>10</v>
      </c>
      <c r="L21" s="50" t="s">
        <v>252</v>
      </c>
      <c r="M21" s="50"/>
      <c r="N21" s="47"/>
      <c r="O21" s="49">
        <v>5</v>
      </c>
      <c r="P21" s="50" t="s">
        <v>252</v>
      </c>
      <c r="Q21" s="50"/>
      <c r="R21" s="50" t="s">
        <v>252</v>
      </c>
      <c r="S21" s="50"/>
      <c r="T21" s="51"/>
    </row>
    <row r="22" spans="1:20" ht="12">
      <c r="A22" s="45"/>
      <c r="B22" s="46"/>
      <c r="C22" s="48"/>
      <c r="D22" s="47"/>
      <c r="E22" s="48"/>
      <c r="F22" s="47"/>
      <c r="G22" s="49"/>
      <c r="H22" s="50"/>
      <c r="I22" s="50"/>
      <c r="J22" s="47"/>
      <c r="K22" s="49"/>
      <c r="L22" s="50"/>
      <c r="M22" s="50"/>
      <c r="N22" s="47"/>
      <c r="O22" s="49"/>
      <c r="P22" s="50"/>
      <c r="Q22" s="50"/>
      <c r="R22" s="48">
        <f>IF(H22="","",I22+M22+Q22)</f>
      </c>
      <c r="S22" s="48">
        <f>IF(R22="","",RANK(R22,$Q$6:$Q$24))</f>
      </c>
      <c r="T22" s="51"/>
    </row>
    <row r="23" spans="1:20" ht="12">
      <c r="A23" s="45"/>
      <c r="B23" s="46"/>
      <c r="C23" s="48"/>
      <c r="D23" s="47"/>
      <c r="E23" s="48"/>
      <c r="F23" s="47"/>
      <c r="G23" s="49"/>
      <c r="H23" s="50"/>
      <c r="I23" s="50"/>
      <c r="J23" s="47"/>
      <c r="K23" s="49"/>
      <c r="L23" s="50"/>
      <c r="M23" s="50"/>
      <c r="N23" s="47"/>
      <c r="O23" s="49"/>
      <c r="P23" s="50"/>
      <c r="Q23" s="50"/>
      <c r="R23" s="48">
        <f>IF(H23="","",I23+M23+Q23)</f>
      </c>
      <c r="S23" s="48">
        <f>IF(R23="","",RANK(R23,$Q$6:$Q$24))</f>
      </c>
      <c r="T23" s="51"/>
    </row>
    <row r="24" spans="1:20" ht="12">
      <c r="A24" s="45"/>
      <c r="B24" s="46"/>
      <c r="C24" s="48"/>
      <c r="D24" s="47"/>
      <c r="E24" s="48"/>
      <c r="F24" s="47"/>
      <c r="G24" s="49"/>
      <c r="H24" s="50"/>
      <c r="I24" s="50"/>
      <c r="J24" s="47"/>
      <c r="K24" s="49"/>
      <c r="L24" s="50"/>
      <c r="M24" s="50"/>
      <c r="N24" s="47"/>
      <c r="O24" s="49"/>
      <c r="P24" s="50"/>
      <c r="Q24" s="50"/>
      <c r="R24" s="48">
        <f>IF(H24="","",I24+M24+Q24)</f>
      </c>
      <c r="S24" s="48">
        <f>IF(R24="","",RANK(R24,$Q$6:$Q$24))</f>
      </c>
      <c r="T24" s="51"/>
    </row>
    <row r="25" spans="1:20" ht="12">
      <c r="A25" s="45"/>
      <c r="B25" s="46"/>
      <c r="C25" s="48"/>
      <c r="D25" s="47"/>
      <c r="E25" s="48"/>
      <c r="F25" s="47"/>
      <c r="G25" s="49"/>
      <c r="H25" s="50"/>
      <c r="I25" s="50"/>
      <c r="J25" s="48"/>
      <c r="K25" s="49"/>
      <c r="L25" s="50"/>
      <c r="M25" s="50"/>
      <c r="N25" s="47"/>
      <c r="O25" s="49"/>
      <c r="P25" s="50"/>
      <c r="Q25" s="50"/>
      <c r="R25" s="48"/>
      <c r="S25" s="48"/>
      <c r="T25" s="51"/>
    </row>
    <row r="26" spans="1:20" ht="12">
      <c r="A26" s="45"/>
      <c r="B26" s="46"/>
      <c r="C26" s="48"/>
      <c r="D26" s="47"/>
      <c r="E26" s="48"/>
      <c r="F26" s="47"/>
      <c r="G26" s="49"/>
      <c r="H26" s="50"/>
      <c r="I26" s="50"/>
      <c r="J26" s="48"/>
      <c r="K26" s="49"/>
      <c r="L26" s="50"/>
      <c r="M26" s="50"/>
      <c r="N26" s="48"/>
      <c r="O26" s="49"/>
      <c r="P26" s="50"/>
      <c r="Q26" s="50"/>
      <c r="R26" s="48"/>
      <c r="S26" s="48"/>
      <c r="T26" s="51"/>
    </row>
    <row r="27" spans="1:20" ht="12">
      <c r="A27" s="45"/>
      <c r="B27" s="33"/>
      <c r="C27" s="33"/>
      <c r="D27" s="32"/>
      <c r="E27" s="33"/>
      <c r="F27" s="32"/>
      <c r="G27" s="32"/>
      <c r="H27" s="33"/>
      <c r="I27" s="33"/>
      <c r="J27" s="33"/>
      <c r="K27" s="32"/>
      <c r="L27" s="33"/>
      <c r="M27" s="33"/>
      <c r="N27" s="33"/>
      <c r="O27" s="33"/>
      <c r="P27" s="33"/>
      <c r="Q27" s="33"/>
      <c r="R27" s="33"/>
      <c r="S27" s="33"/>
      <c r="T27" s="45"/>
    </row>
    <row r="28" spans="1:20" ht="12">
      <c r="A28" s="45"/>
      <c r="B28" s="45"/>
      <c r="C28" s="45"/>
      <c r="D28" s="86"/>
      <c r="E28" s="45"/>
      <c r="F28" s="86"/>
      <c r="G28" s="86"/>
      <c r="H28" s="45"/>
      <c r="I28" s="45"/>
      <c r="J28" s="45"/>
      <c r="K28" s="86"/>
      <c r="L28" s="45"/>
      <c r="M28" s="45"/>
      <c r="N28" s="45"/>
      <c r="O28" s="45"/>
      <c r="P28" s="45"/>
      <c r="Q28" s="45"/>
      <c r="R28" s="45"/>
      <c r="S28" s="45"/>
      <c r="T28" s="45"/>
    </row>
    <row r="29" spans="1:20" ht="12">
      <c r="A29" s="45"/>
      <c r="B29" s="45"/>
      <c r="C29" s="45"/>
      <c r="D29" s="86"/>
      <c r="E29" s="45"/>
      <c r="F29" s="86"/>
      <c r="G29" s="86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</row>
  </sheetData>
  <printOptions/>
  <pageMargins left="0.5905511811023622" right="0.5905511811023622" top="0.5905511811023622" bottom="0.39370078740157477" header="590551.1811023622" footer="9055.1181102362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I:\小松ﾌｪｽ\男記録元ﾌｪｽ5-2.jsd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naka</cp:lastModifiedBy>
  <dcterms:created xsi:type="dcterms:W3CDTF">2010-10-31T09:23:30Z</dcterms:created>
  <dcterms:modified xsi:type="dcterms:W3CDTF">2010-11-07T10:26:39Z</dcterms:modified>
  <cp:category/>
  <cp:version/>
  <cp:contentType/>
  <cp:contentStatus/>
  <cp:revision>100</cp:revision>
</cp:coreProperties>
</file>